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Verejné obstarávania\VO Zasadačka ObÚ Kračúnovce\Rozpočet\"/>
    </mc:Choice>
  </mc:AlternateContent>
  <bookViews>
    <workbookView xWindow="390" yWindow="525" windowWidth="19815" windowHeight="7365"/>
  </bookViews>
  <sheets>
    <sheet name="203 - Obecný úrad Kračúno..." sheetId="2" r:id="rId1"/>
  </sheets>
  <definedNames>
    <definedName name="_xlnm._FilterDatabase" localSheetId="0" hidden="1">'203 - Obecný úrad Kračúno...'!$C$94:$K$133</definedName>
    <definedName name="_xlnm.Print_Titles" localSheetId="0">'203 - Obecný úrad Kračúno...'!$94:$94</definedName>
    <definedName name="_xlnm.Print_Area" localSheetId="0">'203 - Obecný úrad Kračúno...'!$C$4:$J$76,'203 - Obecný úrad Kračúno...'!#REF!,'203 - Obecný úrad Kračúno...'!$C$84:$K$133</definedName>
  </definedNames>
  <calcPr calcId="152511"/>
</workbook>
</file>

<file path=xl/calcChain.xml><?xml version="1.0" encoding="utf-8"?>
<calcChain xmlns="http://schemas.openxmlformats.org/spreadsheetml/2006/main">
  <c r="AU117" i="2" l="1"/>
  <c r="AZ118" i="2"/>
  <c r="AX118" i="2"/>
  <c r="AW118" i="2"/>
  <c r="AV118" i="2"/>
  <c r="AU118" i="2"/>
  <c r="AT118" i="2"/>
  <c r="AZ117" i="2"/>
  <c r="AX117" i="2"/>
  <c r="AW117" i="2"/>
  <c r="AV117" i="2"/>
  <c r="AT117" i="2"/>
  <c r="AZ116" i="2" l="1"/>
  <c r="AZ106" i="2"/>
  <c r="AX106" i="2"/>
  <c r="AW106" i="2"/>
  <c r="AV106" i="2"/>
  <c r="AT106" i="2"/>
  <c r="AU106" i="2"/>
  <c r="J35" i="2" l="1"/>
  <c r="J34" i="2"/>
  <c r="J33" i="2"/>
  <c r="AX133" i="2"/>
  <c r="AW133" i="2"/>
  <c r="AV133" i="2"/>
  <c r="AT133" i="2"/>
  <c r="AZ133" i="2"/>
  <c r="AU133" i="2"/>
  <c r="AX132" i="2"/>
  <c r="AW132" i="2"/>
  <c r="AV132" i="2"/>
  <c r="AT132" i="2"/>
  <c r="AZ132" i="2"/>
  <c r="AU132" i="2"/>
  <c r="AX131" i="2"/>
  <c r="AW131" i="2"/>
  <c r="AV131" i="2"/>
  <c r="AT131" i="2"/>
  <c r="AZ131" i="2"/>
  <c r="AU131" i="2"/>
  <c r="AX130" i="2"/>
  <c r="AW130" i="2"/>
  <c r="AV130" i="2"/>
  <c r="AT130" i="2"/>
  <c r="AZ130" i="2"/>
  <c r="AU130" i="2"/>
  <c r="AX127" i="2"/>
  <c r="AW127" i="2"/>
  <c r="AV127" i="2"/>
  <c r="AT127" i="2"/>
  <c r="AZ127" i="2"/>
  <c r="AU127" i="2"/>
  <c r="AX126" i="2"/>
  <c r="AW126" i="2"/>
  <c r="AV126" i="2"/>
  <c r="AT126" i="2"/>
  <c r="AZ126" i="2"/>
  <c r="AU126" i="2"/>
  <c r="AX123" i="2"/>
  <c r="AW123" i="2"/>
  <c r="AV123" i="2"/>
  <c r="AT123" i="2"/>
  <c r="AZ123" i="2"/>
  <c r="AZ122" i="2" s="1"/>
  <c r="AU123" i="2"/>
  <c r="AX121" i="2"/>
  <c r="AW121" i="2"/>
  <c r="AV121" i="2"/>
  <c r="AT121" i="2"/>
  <c r="AZ121" i="2"/>
  <c r="AU121" i="2"/>
  <c r="AX120" i="2"/>
  <c r="AW120" i="2"/>
  <c r="AV120" i="2"/>
  <c r="AT120" i="2"/>
  <c r="AZ120" i="2"/>
  <c r="AU120" i="2"/>
  <c r="AX115" i="2"/>
  <c r="AW115" i="2"/>
  <c r="AV115" i="2"/>
  <c r="AT115" i="2"/>
  <c r="AZ115" i="2"/>
  <c r="AU115" i="2"/>
  <c r="AX114" i="2"/>
  <c r="AW114" i="2"/>
  <c r="AV114" i="2"/>
  <c r="AT114" i="2"/>
  <c r="AZ114" i="2"/>
  <c r="AU114" i="2"/>
  <c r="AX113" i="2"/>
  <c r="AW113" i="2"/>
  <c r="AV113" i="2"/>
  <c r="AT113" i="2"/>
  <c r="AZ113" i="2"/>
  <c r="AU113" i="2"/>
  <c r="AX112" i="2"/>
  <c r="AW112" i="2"/>
  <c r="AV112" i="2"/>
  <c r="AT112" i="2"/>
  <c r="AZ112" i="2"/>
  <c r="AU112" i="2"/>
  <c r="AX111" i="2"/>
  <c r="AW111" i="2"/>
  <c r="AV111" i="2"/>
  <c r="AT111" i="2"/>
  <c r="AZ111" i="2"/>
  <c r="AU111" i="2"/>
  <c r="AX110" i="2"/>
  <c r="AW110" i="2"/>
  <c r="AV110" i="2"/>
  <c r="AT110" i="2"/>
  <c r="AZ110" i="2"/>
  <c r="AU110" i="2"/>
  <c r="AX109" i="2"/>
  <c r="AW109" i="2"/>
  <c r="AV109" i="2"/>
  <c r="AT109" i="2"/>
  <c r="AZ109" i="2"/>
  <c r="AU109" i="2"/>
  <c r="AX102" i="2"/>
  <c r="AW102" i="2"/>
  <c r="AV102" i="2"/>
  <c r="AT102" i="2"/>
  <c r="AZ102" i="2"/>
  <c r="AZ101" i="2" s="1"/>
  <c r="AU102" i="2"/>
  <c r="AX100" i="2"/>
  <c r="AW100" i="2"/>
  <c r="AV100" i="2"/>
  <c r="AT100" i="2"/>
  <c r="AZ100" i="2"/>
  <c r="AU100" i="2"/>
  <c r="AX99" i="2"/>
  <c r="AW99" i="2"/>
  <c r="AV99" i="2"/>
  <c r="AT99" i="2"/>
  <c r="AZ99" i="2"/>
  <c r="AU99" i="2"/>
  <c r="AX98" i="2"/>
  <c r="AW98" i="2"/>
  <c r="AV98" i="2"/>
  <c r="AT98" i="2"/>
  <c r="AZ98" i="2"/>
  <c r="AU98" i="2"/>
  <c r="J92" i="2"/>
  <c r="F91" i="2"/>
  <c r="F89" i="2"/>
  <c r="F92" i="2"/>
  <c r="J89" i="2"/>
  <c r="AZ119" i="2" l="1"/>
  <c r="F33" i="2"/>
  <c r="F34" i="2"/>
  <c r="AZ108" i="2"/>
  <c r="AZ107" i="2" s="1"/>
  <c r="F35" i="2"/>
  <c r="AZ97" i="2"/>
  <c r="AZ96" i="2" s="1"/>
  <c r="AZ125" i="2"/>
  <c r="AZ124" i="2" l="1"/>
  <c r="AZ95" i="2" l="1"/>
  <c r="J28" i="2" s="1"/>
  <c r="F32" i="2" s="1"/>
  <c r="J32" i="2" s="1"/>
  <c r="J37" i="2" l="1"/>
</calcChain>
</file>

<file path=xl/sharedStrings.xml><?xml version="1.0" encoding="utf-8"?>
<sst xmlns="http://schemas.openxmlformats.org/spreadsheetml/2006/main" count="444" uniqueCount="166">
  <si>
    <t/>
  </si>
  <si>
    <t>False</t>
  </si>
  <si>
    <t>{3671c82f-0442-43b0-bf8d-8c3e0dc7953d}</t>
  </si>
  <si>
    <t>JKSO:</t>
  </si>
  <si>
    <t>KS:</t>
  </si>
  <si>
    <t>Miesto:</t>
  </si>
  <si>
    <t>Dátum:</t>
  </si>
  <si>
    <t>Objednávateľ:</t>
  </si>
  <si>
    <t>IČO:</t>
  </si>
  <si>
    <t>IČ DPH:</t>
  </si>
  <si>
    <t>Zhotoviteľ:</t>
  </si>
  <si>
    <t>Projektant:</t>
  </si>
  <si>
    <t>Spracovateľ:</t>
  </si>
  <si>
    <t>Ing. Remeta Kamil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</si>
  <si>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</si>
  <si>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</si>
  <si>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</si>
  <si>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</si>
  <si>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</si>
  <si>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</si>
  <si>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</si>
  <si>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</si>
  <si>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</si>
  <si>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</si>
  <si>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</si>
  <si>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</si>
  <si>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</si>
  <si>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</si>
  <si>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</si>
  <si>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</si>
  <si>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</si>
  <si>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</si>
  <si>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</si>
  <si>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</si>
  <si>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</si>
  <si>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</si>
  <si>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</si>
  <si>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</si>
  <si>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</si>
  <si>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</si>
  <si>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Cena celkom [EUR]</t>
  </si>
  <si>
    <t>Náklady z rozpočtu</t>
  </si>
  <si>
    <t>-1</t>
  </si>
  <si>
    <t>PČ</t>
  </si>
  <si>
    <t>MJ</t>
  </si>
  <si>
    <t>Množstvo</t>
  </si>
  <si>
    <t>J.cena [EUR]</t>
  </si>
  <si>
    <t>Cenová sústava</t>
  </si>
  <si>
    <t>HSV</t>
  </si>
  <si>
    <t>Práce a dodávky HSV</t>
  </si>
  <si>
    <t>ROZPOCET</t>
  </si>
  <si>
    <t>6</t>
  </si>
  <si>
    <t>Úpravy povrchov, podlahy, osadenie</t>
  </si>
  <si>
    <t>K</t>
  </si>
  <si>
    <t>612460122</t>
  </si>
  <si>
    <t>Príprava vnútorného podkladu stien penetráciou hĺbkovou</t>
  </si>
  <si>
    <t>m2</t>
  </si>
  <si>
    <t>CS CENEKON 2019 01</t>
  </si>
  <si>
    <t>4</t>
  </si>
  <si>
    <t>2</t>
  </si>
  <si>
    <t>1563333650</t>
  </si>
  <si>
    <t>612460222</t>
  </si>
  <si>
    <t>Vnútorná omietka stien vápenná štuková</t>
  </si>
  <si>
    <t>281775479</t>
  </si>
  <si>
    <t>-919873075</t>
  </si>
  <si>
    <t>9</t>
  </si>
  <si>
    <t>Ostatné konštrukcie a práce-búranie</t>
  </si>
  <si>
    <t>953995421</t>
  </si>
  <si>
    <t>Rohový profil s integrovanou sieťovinou</t>
  </si>
  <si>
    <t>m</t>
  </si>
  <si>
    <t>579135126</t>
  </si>
  <si>
    <t>PSV</t>
  </si>
  <si>
    <t>Práce a dodávky PSV</t>
  </si>
  <si>
    <t>763</t>
  </si>
  <si>
    <t>Konštrukcie - drevostavby</t>
  </si>
  <si>
    <t>763134500</t>
  </si>
  <si>
    <t>Montáž minerálnych kaziet, rozmer 600x600 mm</t>
  </si>
  <si>
    <t>16</t>
  </si>
  <si>
    <t>-611693017</t>
  </si>
  <si>
    <t>M</t>
  </si>
  <si>
    <t>631480002000</t>
  </si>
  <si>
    <t xml:space="preserve">Minerálna kazeta </t>
  </si>
  <si>
    <t>32</t>
  </si>
  <si>
    <t>1392046665</t>
  </si>
  <si>
    <t>763135090</t>
  </si>
  <si>
    <t>Montáž nosnej konštrukcie, SDK kazetový podhľad 600x600 mm</t>
  </si>
  <si>
    <t>1666384554</t>
  </si>
  <si>
    <t>590180002400</t>
  </si>
  <si>
    <t xml:space="preserve">Profil L obvodový oceľový pre kazetové podhľady </t>
  </si>
  <si>
    <t>93749955</t>
  </si>
  <si>
    <t>590180002800</t>
  </si>
  <si>
    <t>Profil T24 priečny oceľový pre kazetové podhľady</t>
  </si>
  <si>
    <t>-811452092</t>
  </si>
  <si>
    <t>590180002900</t>
  </si>
  <si>
    <t>Profil T24 priečny oceľový, (šxv 32x24 mm), dĺ. 1200 mm,pre kazetové podhľady</t>
  </si>
  <si>
    <t>2144770142</t>
  </si>
  <si>
    <t>590180003000</t>
  </si>
  <si>
    <t xml:space="preserve">Profil T24 hlavný oceľový, pre kazetové podhľady </t>
  </si>
  <si>
    <t>-1580198462</t>
  </si>
  <si>
    <t>775</t>
  </si>
  <si>
    <t>Podlahy vlysové a parketové</t>
  </si>
  <si>
    <t>2101016922</t>
  </si>
  <si>
    <t>1526710030</t>
  </si>
  <si>
    <t>784</t>
  </si>
  <si>
    <t>Maľby</t>
  </si>
  <si>
    <t>784430010</t>
  </si>
  <si>
    <t>Maľby akrylátové základné dvojnásobné, ručne nanášané na jemnozrnný podklad výšky do 3,80 m</t>
  </si>
  <si>
    <t>-221651964</t>
  </si>
  <si>
    <t>Práce a dodávky M</t>
  </si>
  <si>
    <t>3</t>
  </si>
  <si>
    <t>21-M</t>
  </si>
  <si>
    <t>Elektromontáže</t>
  </si>
  <si>
    <t>210110201</t>
  </si>
  <si>
    <t>Montáž vypímača</t>
  </si>
  <si>
    <t>ks</t>
  </si>
  <si>
    <t>64</t>
  </si>
  <si>
    <t>1745401680</t>
  </si>
  <si>
    <t>345320001100</t>
  </si>
  <si>
    <t xml:space="preserve">Vypínač ŠTANDARD </t>
  </si>
  <si>
    <t>128</t>
  </si>
  <si>
    <t>1387904243</t>
  </si>
  <si>
    <t>210201001</t>
  </si>
  <si>
    <t xml:space="preserve">Zapojenie svietidla </t>
  </si>
  <si>
    <t>156539982</t>
  </si>
  <si>
    <t>348110000100-1</t>
  </si>
  <si>
    <t>Svietidlo  600x600 mm</t>
  </si>
  <si>
    <t>1117265214</t>
  </si>
  <si>
    <t>210800119</t>
  </si>
  <si>
    <t>1837920750</t>
  </si>
  <si>
    <t>341110001900</t>
  </si>
  <si>
    <t>2058451297</t>
  </si>
  <si>
    <t>Obecný úrad Kračúnovce, Kračúnovce 350, 087 01 Giraltovce</t>
  </si>
  <si>
    <t>Stavba: Obecný úrad Kračúnovce</t>
  </si>
  <si>
    <t>Kračúnovce 350</t>
  </si>
  <si>
    <t>Kábel medený uložený voľne CYKY 450/750 V</t>
  </si>
  <si>
    <t xml:space="preserve">Kábel medený CYKY </t>
  </si>
  <si>
    <t>Montáž zásuvky</t>
  </si>
  <si>
    <t xml:space="preserve">zásuvka ŠTANDARD </t>
  </si>
  <si>
    <t>345321122500</t>
  </si>
  <si>
    <t>210110301</t>
  </si>
  <si>
    <t>Potiahnutie vnútorných stien sklotextílnou mriežkou s celoplošným prilepením na brizolit s vyrovnaním omietky</t>
  </si>
  <si>
    <t>61248111R</t>
  </si>
  <si>
    <t>771541015</t>
  </si>
  <si>
    <t>597740001900</t>
  </si>
  <si>
    <t xml:space="preserve">Dlaždice keramické </t>
  </si>
  <si>
    <t>9980110111</t>
  </si>
  <si>
    <t>Presun hmôt pre budovy  (801, 803, 812), zvislá konštr. z tehál, tvárnic, z kovu výšky do 6 m</t>
  </si>
  <si>
    <t>t</t>
  </si>
  <si>
    <t xml:space="preserve">Montáž podláh z dlaždíc  kladených do malty </t>
  </si>
  <si>
    <t>941955002</t>
  </si>
  <si>
    <t>Lešenie ľahké pracovné pomocné s výškou lešeňovej podlahy nad 1,20 do 1,90 m</t>
  </si>
  <si>
    <t>CS CENEKON 2017 01</t>
  </si>
  <si>
    <t>113796261</t>
  </si>
  <si>
    <t xml:space="preserve"> 9780551100</t>
  </si>
  <si>
    <t>Odstránenie PVC podlahy + olištovanie</t>
  </si>
  <si>
    <t>767</t>
  </si>
  <si>
    <t>Konštrukcie doplnkové kovové</t>
  </si>
  <si>
    <t>2050397590</t>
  </si>
  <si>
    <t>611420000R3</t>
  </si>
  <si>
    <t>-1870772759</t>
  </si>
  <si>
    <t>766621401</t>
  </si>
  <si>
    <t>Montáž dverí plastových</t>
  </si>
  <si>
    <t>Objekt: Oprava Zasadačky</t>
  </si>
  <si>
    <t>Dvere plastové dvojkrídlové, 1500x2000 mm</t>
  </si>
  <si>
    <t>KRYCÍ LIST Výkazu výmer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</si>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</sst>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%"/>
    <numFmt numFmtId="165" formatCode="dd\.mm\.yyyy"/>
    <numFmt numFmtId="166" formatCode="#,##0.000"/>
  </numFmts>
  <fonts count="20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sz val="9"/>
      <color rgb="FF00000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2D2D2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1" xfId="0" applyFont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0" fillId="0" borderId="0" xfId="0" applyProtection="1"/>
    <xf numFmtId="0" fontId="0" fillId="0" borderId="3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6" fontId="12" fillId="0" borderId="0" xfId="0" applyNumberFormat="1" applyFont="1" applyAlignment="1"/>
    <xf numFmtId="166" fontId="13" fillId="0" borderId="0" xfId="0" applyNumberFormat="1" applyFont="1" applyAlignment="1">
      <alignment vertical="center"/>
    </xf>
    <xf numFmtId="0" fontId="6" fillId="0" borderId="3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6" fontId="4" fillId="0" borderId="0" xfId="0" applyNumberFormat="1" applyFont="1" applyAlignment="1"/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49" fontId="11" fillId="0" borderId="15" xfId="0" applyNumberFormat="1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166" fontId="11" fillId="0" borderId="15" xfId="0" applyNumberFormat="1" applyFont="1" applyBorder="1" applyAlignme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0" fontId="14" fillId="0" borderId="15" xfId="0" applyFont="1" applyBorder="1" applyAlignment="1" applyProtection="1">
      <alignment horizontal="center" vertical="center"/>
      <protection locked="0"/>
    </xf>
    <xf numFmtId="49" fontId="14" fillId="0" borderId="15" xfId="0" applyNumberFormat="1" applyFont="1" applyBorder="1" applyAlignment="1" applyProtection="1">
      <alignment horizontal="left" vertical="center" wrapText="1"/>
      <protection locked="0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166" fontId="14" fillId="0" borderId="15" xfId="0" applyNumberFormat="1" applyFont="1" applyBorder="1" applyAlignment="1" applyProtection="1">
      <alignment vertical="center"/>
      <protection locked="0"/>
    </xf>
    <xf numFmtId="0" fontId="0" fillId="0" borderId="0" xfId="0"/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5" fontId="16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center" wrapText="1"/>
    </xf>
    <xf numFmtId="49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wrapText="1"/>
    </xf>
    <xf numFmtId="4" fontId="5" fillId="0" borderId="0" xfId="0" applyNumberFormat="1" applyFont="1" applyAlignment="1"/>
    <xf numFmtId="4" fontId="6" fillId="0" borderId="0" xfId="0" applyNumberFormat="1" applyFont="1" applyAlignment="1">
      <alignment vertical="center"/>
    </xf>
    <xf numFmtId="4" fontId="14" fillId="0" borderId="15" xfId="0" applyNumberFormat="1" applyFont="1" applyBorder="1" applyAlignment="1" applyProtection="1">
      <alignment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49" fontId="17" fillId="0" borderId="15" xfId="0" applyNumberFormat="1" applyFont="1" applyBorder="1" applyAlignment="1" applyProtection="1">
      <alignment horizontal="left" vertical="center" wrapText="1"/>
      <protection locked="0"/>
    </xf>
    <xf numFmtId="0" fontId="17" fillId="0" borderId="15" xfId="0" applyFont="1" applyBorder="1" applyAlignment="1" applyProtection="1">
      <alignment horizontal="left" vertical="center" wrapText="1"/>
      <protection locked="0"/>
    </xf>
    <xf numFmtId="166" fontId="17" fillId="0" borderId="15" xfId="0" applyNumberFormat="1" applyFont="1" applyBorder="1" applyAlignment="1" applyProtection="1">
      <alignment vertical="center"/>
      <protection locked="0"/>
    </xf>
    <xf numFmtId="4" fontId="17" fillId="0" borderId="15" xfId="0" applyNumberFormat="1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1"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34"/>
  <sheetViews>
    <sheetView showGridLines="0" tabSelected="1" workbookViewId="0">
      <selection activeCell="P16" sqref="P16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16.33203125" customWidth="1"/>
    <col min="13" max="13" width="12.33203125" customWidth="1"/>
    <col min="14" max="14" width="15" customWidth="1"/>
    <col min="15" max="15" width="11" customWidth="1"/>
    <col min="16" max="16" width="15" customWidth="1"/>
    <col min="17" max="17" width="16.33203125" customWidth="1"/>
    <col min="18" max="18" width="11" customWidth="1"/>
    <col min="19" max="19" width="15" customWidth="1"/>
    <col min="20" max="20" width="16.33203125" customWidth="1"/>
    <col min="33" max="54" width="9.33203125" hidden="1"/>
  </cols>
  <sheetData>
    <row r="1" spans="1:35" x14ac:dyDescent="0.2">
      <c r="A1" s="28"/>
    </row>
    <row r="2" spans="1:35" ht="36.950000000000003" customHeight="1" x14ac:dyDescent="0.2">
      <c r="AI2" s="5" t="s">
        <v>2</v>
      </c>
    </row>
    <row r="3" spans="1:35" ht="6.95" customHeight="1" x14ac:dyDescent="0.2">
      <c r="B3" s="6"/>
      <c r="C3" s="7"/>
      <c r="D3" s="7"/>
      <c r="E3" s="7"/>
      <c r="F3" s="7"/>
      <c r="G3" s="7"/>
      <c r="H3" s="7"/>
      <c r="I3" s="7"/>
      <c r="J3" s="7"/>
      <c r="K3" s="7"/>
      <c r="AI3" s="5" t="s">
        <v>38</v>
      </c>
    </row>
    <row r="4" spans="1:35" ht="24.95" customHeight="1" x14ac:dyDescent="0.2">
      <c r="B4" s="8"/>
      <c r="D4" s="9" t="s">
        <v>164</v>
      </c>
      <c r="E4" s="71"/>
      <c r="F4" s="71"/>
      <c r="G4" s="71"/>
      <c r="H4" s="71"/>
      <c r="I4" s="71"/>
      <c r="J4" s="71"/>
      <c r="AI4" s="5" t="s">
        <v>1</v>
      </c>
    </row>
    <row r="5" spans="1:35" ht="6.95" customHeight="1" x14ac:dyDescent="0.2">
      <c r="B5" s="8"/>
      <c r="D5" s="71"/>
      <c r="E5" s="71"/>
      <c r="F5" s="71"/>
      <c r="G5" s="71"/>
      <c r="H5" s="71"/>
      <c r="I5" s="71"/>
      <c r="J5" s="71"/>
    </row>
    <row r="6" spans="1:35" s="1" customFormat="1" ht="12" customHeight="1" x14ac:dyDescent="0.2">
      <c r="B6" s="13"/>
      <c r="D6" s="73" t="s">
        <v>132</v>
      </c>
      <c r="E6" s="72"/>
      <c r="F6" s="72"/>
      <c r="G6" s="72"/>
      <c r="H6" s="72"/>
      <c r="I6" s="72"/>
      <c r="J6" s="72"/>
    </row>
    <row r="7" spans="1:35" s="1" customFormat="1" ht="36.950000000000003" customHeight="1" x14ac:dyDescent="0.2">
      <c r="B7" s="13"/>
      <c r="D7" s="76" t="s">
        <v>162</v>
      </c>
      <c r="E7" s="72"/>
      <c r="F7" s="72"/>
      <c r="G7" s="72"/>
      <c r="H7" s="72"/>
      <c r="I7" s="72"/>
      <c r="J7" s="72"/>
    </row>
    <row r="8" spans="1:35" s="1" customFormat="1" x14ac:dyDescent="0.2">
      <c r="B8" s="13"/>
      <c r="D8" s="72"/>
      <c r="E8" s="72"/>
      <c r="F8" s="72"/>
      <c r="G8" s="72"/>
      <c r="H8" s="72"/>
      <c r="I8" s="72"/>
      <c r="J8" s="72"/>
    </row>
    <row r="9" spans="1:35" s="1" customFormat="1" ht="12" customHeight="1" x14ac:dyDescent="0.2">
      <c r="B9" s="13"/>
      <c r="D9" s="73" t="s">
        <v>3</v>
      </c>
      <c r="E9" s="72"/>
      <c r="F9" s="74" t="s">
        <v>0</v>
      </c>
      <c r="G9" s="72"/>
      <c r="H9" s="72"/>
      <c r="I9" s="73" t="s">
        <v>4</v>
      </c>
      <c r="J9" s="74" t="s">
        <v>0</v>
      </c>
    </row>
    <row r="10" spans="1:35" s="1" customFormat="1" ht="12" customHeight="1" x14ac:dyDescent="0.2">
      <c r="B10" s="13"/>
      <c r="D10" s="73" t="s">
        <v>5</v>
      </c>
      <c r="E10" s="72"/>
      <c r="F10" s="74" t="s">
        <v>133</v>
      </c>
      <c r="G10" s="72"/>
      <c r="H10" s="72"/>
      <c r="I10" s="73" t="s">
        <v>6</v>
      </c>
      <c r="J10" s="75">
        <v>44592</v>
      </c>
    </row>
    <row r="11" spans="1:35" s="1" customFormat="1" ht="10.9" customHeight="1" x14ac:dyDescent="0.2">
      <c r="B11" s="13"/>
      <c r="D11" s="72"/>
      <c r="E11" s="72"/>
      <c r="F11" s="72"/>
      <c r="G11" s="72"/>
      <c r="H11" s="72"/>
      <c r="I11" s="72"/>
      <c r="J11" s="72"/>
    </row>
    <row r="12" spans="1:35" s="1" customFormat="1" ht="12" customHeight="1" x14ac:dyDescent="0.2">
      <c r="B12" s="13"/>
      <c r="D12" s="73" t="s">
        <v>7</v>
      </c>
      <c r="E12" s="72"/>
      <c r="F12" s="72"/>
      <c r="G12" s="72"/>
      <c r="H12" s="72"/>
      <c r="I12" s="73" t="s">
        <v>8</v>
      </c>
      <c r="J12" s="74" t="s">
        <v>0</v>
      </c>
    </row>
    <row r="13" spans="1:35" s="1" customFormat="1" ht="18" customHeight="1" x14ac:dyDescent="0.2">
      <c r="B13" s="13"/>
      <c r="D13" s="72"/>
      <c r="E13" s="74" t="s">
        <v>131</v>
      </c>
      <c r="F13" s="72"/>
      <c r="G13" s="72"/>
      <c r="H13" s="72"/>
      <c r="I13" s="73" t="s">
        <v>9</v>
      </c>
      <c r="J13" s="74" t="s">
        <v>0</v>
      </c>
    </row>
    <row r="14" spans="1:35" s="1" customFormat="1" ht="6.95" customHeight="1" x14ac:dyDescent="0.2">
      <c r="B14" s="13"/>
      <c r="D14" s="72"/>
      <c r="E14" s="72"/>
      <c r="F14" s="72"/>
      <c r="G14" s="72"/>
      <c r="H14" s="72"/>
      <c r="I14" s="72"/>
      <c r="J14" s="72"/>
    </row>
    <row r="15" spans="1:35" s="1" customFormat="1" ht="12" customHeight="1" x14ac:dyDescent="0.2">
      <c r="B15" s="13"/>
      <c r="D15" s="73" t="s">
        <v>10</v>
      </c>
      <c r="E15" s="72"/>
      <c r="F15" s="72"/>
      <c r="G15" s="72"/>
      <c r="H15" s="72"/>
      <c r="I15" s="73" t="s">
        <v>8</v>
      </c>
      <c r="J15" s="74"/>
    </row>
    <row r="16" spans="1:35" s="1" customFormat="1" ht="18" customHeight="1" x14ac:dyDescent="0.2">
      <c r="B16" s="13"/>
      <c r="D16" s="72"/>
      <c r="E16" s="90"/>
      <c r="F16" s="90"/>
      <c r="G16" s="90"/>
      <c r="H16" s="90"/>
      <c r="I16" s="73" t="s">
        <v>9</v>
      </c>
      <c r="J16" s="74"/>
    </row>
    <row r="17" spans="2:11" s="1" customFormat="1" ht="6.95" customHeight="1" x14ac:dyDescent="0.2">
      <c r="B17" s="13"/>
      <c r="D17" s="72"/>
      <c r="E17" s="72"/>
      <c r="F17" s="72"/>
      <c r="G17" s="72"/>
      <c r="H17" s="72"/>
      <c r="I17" s="72"/>
      <c r="J17" s="72"/>
    </row>
    <row r="18" spans="2:11" s="1" customFormat="1" ht="12" customHeight="1" x14ac:dyDescent="0.2">
      <c r="B18" s="13"/>
      <c r="D18" s="73" t="s">
        <v>11</v>
      </c>
      <c r="E18" s="72"/>
      <c r="F18" s="72"/>
      <c r="G18" s="72"/>
      <c r="H18" s="72"/>
      <c r="I18" s="73" t="s">
        <v>8</v>
      </c>
      <c r="J18" s="74" t="s">
        <v>0</v>
      </c>
    </row>
    <row r="19" spans="2:11" s="1" customFormat="1" ht="18" customHeight="1" x14ac:dyDescent="0.2">
      <c r="B19" s="13"/>
      <c r="D19" s="72"/>
      <c r="E19" s="74"/>
      <c r="F19" s="72"/>
      <c r="G19" s="72"/>
      <c r="H19" s="72"/>
      <c r="I19" s="73" t="s">
        <v>9</v>
      </c>
      <c r="J19" s="74" t="s">
        <v>0</v>
      </c>
    </row>
    <row r="20" spans="2:11" s="1" customFormat="1" ht="6.95" customHeight="1" x14ac:dyDescent="0.2">
      <c r="B20" s="13"/>
      <c r="D20" s="72"/>
      <c r="E20" s="72"/>
      <c r="F20" s="72"/>
      <c r="G20" s="72"/>
      <c r="H20" s="72"/>
      <c r="I20" s="72"/>
      <c r="J20" s="72"/>
    </row>
    <row r="21" spans="2:11" s="1" customFormat="1" ht="12" customHeight="1" x14ac:dyDescent="0.2">
      <c r="B21" s="13"/>
      <c r="D21" s="73" t="s">
        <v>12</v>
      </c>
      <c r="E21" s="72"/>
      <c r="F21" s="72"/>
      <c r="G21" s="72"/>
      <c r="H21" s="72"/>
      <c r="I21" s="73" t="s">
        <v>8</v>
      </c>
      <c r="J21" s="74" t="s">
        <v>0</v>
      </c>
    </row>
    <row r="22" spans="2:11" s="1" customFormat="1" ht="18" customHeight="1" x14ac:dyDescent="0.2">
      <c r="B22" s="13"/>
      <c r="D22" s="72"/>
      <c r="E22" s="74" t="s">
        <v>13</v>
      </c>
      <c r="F22" s="72"/>
      <c r="G22" s="72"/>
      <c r="H22" s="72"/>
      <c r="I22" s="73" t="s">
        <v>9</v>
      </c>
      <c r="J22" s="74" t="s">
        <v>0</v>
      </c>
    </row>
    <row r="23" spans="2:11" s="1" customFormat="1" ht="6.95" customHeight="1" x14ac:dyDescent="0.2">
      <c r="B23" s="13"/>
      <c r="D23" s="72"/>
      <c r="E23" s="72"/>
      <c r="F23" s="72"/>
      <c r="G23" s="72"/>
      <c r="H23" s="72"/>
      <c r="I23" s="72"/>
      <c r="J23" s="72"/>
    </row>
    <row r="24" spans="2:11" s="1" customFormat="1" ht="12" customHeight="1" x14ac:dyDescent="0.2">
      <c r="B24" s="13"/>
      <c r="D24" s="73" t="s">
        <v>14</v>
      </c>
      <c r="E24" s="72"/>
      <c r="F24" s="72"/>
      <c r="G24" s="72"/>
      <c r="H24" s="72"/>
      <c r="I24" s="72"/>
      <c r="J24" s="72"/>
    </row>
    <row r="25" spans="2:11" s="2" customFormat="1" ht="16.5" customHeight="1" x14ac:dyDescent="0.2">
      <c r="B25" s="29"/>
      <c r="E25" s="91"/>
      <c r="F25" s="91"/>
      <c r="G25" s="91"/>
      <c r="H25" s="91"/>
    </row>
    <row r="26" spans="2:11" s="1" customFormat="1" ht="6.95" customHeight="1" x14ac:dyDescent="0.2">
      <c r="B26" s="13"/>
    </row>
    <row r="27" spans="2:11" s="1" customFormat="1" ht="6.95" customHeight="1" x14ac:dyDescent="0.2">
      <c r="B27" s="13"/>
      <c r="D27" s="24"/>
      <c r="E27" s="24"/>
      <c r="F27" s="24"/>
      <c r="G27" s="24"/>
      <c r="H27" s="24"/>
      <c r="I27" s="24"/>
      <c r="J27" s="24"/>
      <c r="K27" s="24"/>
    </row>
    <row r="28" spans="2:11" s="1" customFormat="1" ht="25.35" customHeight="1" x14ac:dyDescent="0.2">
      <c r="B28" s="13"/>
      <c r="D28" s="30" t="s">
        <v>15</v>
      </c>
      <c r="J28" s="27">
        <f>ROUND(J95, 2)</f>
        <v>0</v>
      </c>
    </row>
    <row r="29" spans="2:11" s="1" customFormat="1" ht="6.95" customHeight="1" x14ac:dyDescent="0.2">
      <c r="B29" s="13"/>
      <c r="D29" s="24"/>
      <c r="E29" s="24"/>
      <c r="F29" s="24"/>
      <c r="G29" s="24"/>
      <c r="H29" s="24"/>
      <c r="I29" s="24"/>
      <c r="J29" s="24"/>
      <c r="K29" s="24"/>
    </row>
    <row r="30" spans="2:11" s="1" customFormat="1" ht="14.45" customHeight="1" x14ac:dyDescent="0.2">
      <c r="B30" s="13"/>
      <c r="F30" s="15" t="s">
        <v>17</v>
      </c>
      <c r="I30" s="15" t="s">
        <v>16</v>
      </c>
      <c r="J30" s="15" t="s">
        <v>18</v>
      </c>
    </row>
    <row r="31" spans="2:11" s="1" customFormat="1" ht="14.45" customHeight="1" x14ac:dyDescent="0.2">
      <c r="B31" s="13"/>
      <c r="D31" s="31" t="s">
        <v>19</v>
      </c>
      <c r="E31" s="11" t="s">
        <v>20</v>
      </c>
      <c r="F31" s="32"/>
      <c r="I31" s="33">
        <v>0.2</v>
      </c>
      <c r="J31" s="32"/>
    </row>
    <row r="32" spans="2:11" s="1" customFormat="1" ht="14.45" customHeight="1" x14ac:dyDescent="0.2">
      <c r="B32" s="13"/>
      <c r="E32" s="11" t="s">
        <v>21</v>
      </c>
      <c r="F32" s="32">
        <f>SUM(J28)</f>
        <v>0</v>
      </c>
      <c r="I32" s="33">
        <v>0.2</v>
      </c>
      <c r="J32" s="32">
        <f>SUM(F32*0.2)</f>
        <v>0</v>
      </c>
    </row>
    <row r="33" spans="2:11" s="1" customFormat="1" ht="14.45" hidden="1" customHeight="1" x14ac:dyDescent="0.2">
      <c r="B33" s="13"/>
      <c r="E33" s="11" t="s">
        <v>22</v>
      </c>
      <c r="F33" s="32" t="e">
        <f>ROUND((SUM(AV95:AV133)),  2)</f>
        <v>#REF!</v>
      </c>
      <c r="I33" s="33">
        <v>0.2</v>
      </c>
      <c r="J33" s="32">
        <f>0</f>
        <v>0</v>
      </c>
    </row>
    <row r="34" spans="2:11" s="1" customFormat="1" ht="14.45" hidden="1" customHeight="1" x14ac:dyDescent="0.2">
      <c r="B34" s="13"/>
      <c r="E34" s="11" t="s">
        <v>23</v>
      </c>
      <c r="F34" s="32" t="e">
        <f>ROUND((SUM(AW95:AW133)),  2)</f>
        <v>#REF!</v>
      </c>
      <c r="I34" s="33">
        <v>0.2</v>
      </c>
      <c r="J34" s="32">
        <f>0</f>
        <v>0</v>
      </c>
    </row>
    <row r="35" spans="2:11" s="1" customFormat="1" ht="14.45" hidden="1" customHeight="1" x14ac:dyDescent="0.2">
      <c r="B35" s="13"/>
      <c r="E35" s="11" t="s">
        <v>24</v>
      </c>
      <c r="F35" s="32" t="e">
        <f>ROUND((SUM(AX95:AX133)),  2)</f>
        <v>#REF!</v>
      </c>
      <c r="I35" s="33">
        <v>0</v>
      </c>
      <c r="J35" s="32">
        <f>0</f>
        <v>0</v>
      </c>
    </row>
    <row r="36" spans="2:11" s="1" customFormat="1" ht="6.95" customHeight="1" x14ac:dyDescent="0.2">
      <c r="B36" s="13"/>
    </row>
    <row r="37" spans="2:11" s="1" customFormat="1" ht="25.35" customHeight="1" x14ac:dyDescent="0.2">
      <c r="B37" s="13"/>
      <c r="C37" s="34"/>
      <c r="D37" s="35" t="s">
        <v>25</v>
      </c>
      <c r="E37" s="25"/>
      <c r="F37" s="25"/>
      <c r="G37" s="36" t="s">
        <v>26</v>
      </c>
      <c r="H37" s="37" t="s">
        <v>27</v>
      </c>
      <c r="I37" s="25"/>
      <c r="J37" s="38">
        <f>SUM(J28:J35)</f>
        <v>0</v>
      </c>
      <c r="K37" s="39"/>
    </row>
    <row r="38" spans="2:11" s="1" customFormat="1" ht="14.45" customHeight="1" x14ac:dyDescent="0.2">
      <c r="B38" s="13"/>
    </row>
    <row r="39" spans="2:11" ht="14.45" customHeight="1" x14ac:dyDescent="0.2">
      <c r="B39" s="8"/>
    </row>
    <row r="40" spans="2:11" ht="14.45" customHeight="1" x14ac:dyDescent="0.2">
      <c r="B40" s="8"/>
    </row>
    <row r="41" spans="2:11" ht="14.45" customHeight="1" x14ac:dyDescent="0.2">
      <c r="B41" s="8"/>
    </row>
    <row r="42" spans="2:11" ht="14.45" customHeight="1" x14ac:dyDescent="0.2">
      <c r="B42" s="8"/>
    </row>
    <row r="43" spans="2:11" ht="14.45" customHeight="1" x14ac:dyDescent="0.2">
      <c r="B43" s="8"/>
    </row>
    <row r="44" spans="2:11" ht="14.45" customHeight="1" x14ac:dyDescent="0.2">
      <c r="B44" s="8"/>
    </row>
    <row r="45" spans="2:11" ht="14.45" customHeight="1" x14ac:dyDescent="0.2">
      <c r="B45" s="8"/>
    </row>
    <row r="46" spans="2:11" ht="14.45" customHeight="1" x14ac:dyDescent="0.2">
      <c r="B46" s="8"/>
    </row>
    <row r="47" spans="2:11" ht="14.45" customHeight="1" x14ac:dyDescent="0.2">
      <c r="B47" s="8"/>
    </row>
    <row r="48" spans="2:11" ht="14.45" customHeight="1" x14ac:dyDescent="0.2">
      <c r="B48" s="8"/>
    </row>
    <row r="49" spans="2:11" ht="14.45" customHeight="1" x14ac:dyDescent="0.2">
      <c r="B49" s="8"/>
    </row>
    <row r="50" spans="2:11" s="1" customFormat="1" ht="14.45" customHeight="1" x14ac:dyDescent="0.2">
      <c r="B50" s="13"/>
      <c r="D50" s="16" t="s">
        <v>28</v>
      </c>
      <c r="E50" s="17"/>
      <c r="F50" s="17"/>
      <c r="G50" s="16" t="s">
        <v>29</v>
      </c>
      <c r="H50" s="17"/>
      <c r="I50" s="17"/>
      <c r="J50" s="17"/>
      <c r="K50" s="17"/>
    </row>
    <row r="51" spans="2:11" x14ac:dyDescent="0.2">
      <c r="B51" s="8"/>
    </row>
    <row r="52" spans="2:11" x14ac:dyDescent="0.2">
      <c r="B52" s="8"/>
    </row>
    <row r="53" spans="2:11" x14ac:dyDescent="0.2">
      <c r="B53" s="8"/>
    </row>
    <row r="54" spans="2:11" x14ac:dyDescent="0.2">
      <c r="B54" s="8"/>
    </row>
    <row r="55" spans="2:11" x14ac:dyDescent="0.2">
      <c r="B55" s="8"/>
    </row>
    <row r="56" spans="2:11" x14ac:dyDescent="0.2">
      <c r="B56" s="8"/>
    </row>
    <row r="57" spans="2:11" x14ac:dyDescent="0.2">
      <c r="B57" s="8"/>
    </row>
    <row r="58" spans="2:11" x14ac:dyDescent="0.2">
      <c r="B58" s="8"/>
    </row>
    <row r="59" spans="2:11" x14ac:dyDescent="0.2">
      <c r="B59" s="8"/>
    </row>
    <row r="60" spans="2:11" x14ac:dyDescent="0.2">
      <c r="B60" s="8"/>
    </row>
    <row r="61" spans="2:11" s="1" customFormat="1" ht="12.75" x14ac:dyDescent="0.2">
      <c r="B61" s="13"/>
      <c r="D61" s="18" t="s">
        <v>30</v>
      </c>
      <c r="E61" s="14"/>
      <c r="F61" s="40" t="s">
        <v>31</v>
      </c>
      <c r="G61" s="18" t="s">
        <v>30</v>
      </c>
      <c r="H61" s="14"/>
      <c r="I61" s="14"/>
      <c r="J61" s="41" t="s">
        <v>31</v>
      </c>
      <c r="K61" s="14"/>
    </row>
    <row r="62" spans="2:11" x14ac:dyDescent="0.2">
      <c r="B62" s="8"/>
    </row>
    <row r="63" spans="2:11" x14ac:dyDescent="0.2">
      <c r="B63" s="8"/>
    </row>
    <row r="64" spans="2:11" x14ac:dyDescent="0.2">
      <c r="B64" s="8"/>
    </row>
    <row r="65" spans="2:11" s="1" customFormat="1" ht="12.75" x14ac:dyDescent="0.2">
      <c r="B65" s="13"/>
      <c r="D65" s="16" t="s">
        <v>32</v>
      </c>
      <c r="E65" s="17"/>
      <c r="F65" s="17"/>
      <c r="G65" s="16" t="s">
        <v>33</v>
      </c>
      <c r="H65" s="17"/>
      <c r="I65" s="17"/>
      <c r="J65" s="17"/>
      <c r="K65" s="17"/>
    </row>
    <row r="66" spans="2:11" x14ac:dyDescent="0.2">
      <c r="B66" s="8"/>
    </row>
    <row r="67" spans="2:11" x14ac:dyDescent="0.2">
      <c r="B67" s="8"/>
    </row>
    <row r="68" spans="2:11" x14ac:dyDescent="0.2">
      <c r="B68" s="8"/>
    </row>
    <row r="69" spans="2:11" x14ac:dyDescent="0.2">
      <c r="B69" s="8"/>
    </row>
    <row r="70" spans="2:11" x14ac:dyDescent="0.2">
      <c r="B70" s="8"/>
    </row>
    <row r="71" spans="2:11" x14ac:dyDescent="0.2">
      <c r="B71" s="8"/>
    </row>
    <row r="72" spans="2:11" x14ac:dyDescent="0.2">
      <c r="B72" s="8"/>
    </row>
    <row r="73" spans="2:11" x14ac:dyDescent="0.2">
      <c r="B73" s="8"/>
    </row>
    <row r="74" spans="2:11" x14ac:dyDescent="0.2">
      <c r="B74" s="8"/>
    </row>
    <row r="75" spans="2:11" x14ac:dyDescent="0.2">
      <c r="B75" s="8"/>
    </row>
    <row r="76" spans="2:11" s="1" customFormat="1" ht="12.75" x14ac:dyDescent="0.2">
      <c r="B76" s="13"/>
      <c r="D76" s="18" t="s">
        <v>30</v>
      </c>
      <c r="E76" s="14"/>
      <c r="F76" s="40" t="s">
        <v>31</v>
      </c>
      <c r="G76" s="18" t="s">
        <v>30</v>
      </c>
      <c r="H76" s="14"/>
      <c r="I76" s="14"/>
      <c r="J76" s="41" t="s">
        <v>31</v>
      </c>
      <c r="K76" s="14"/>
    </row>
    <row r="77" spans="2:11" s="1" customFormat="1" ht="14.45" customHeight="1" x14ac:dyDescent="0.2">
      <c r="B77" s="19"/>
      <c r="C77" s="20"/>
      <c r="D77" s="20"/>
      <c r="E77" s="20"/>
      <c r="F77" s="20"/>
      <c r="G77" s="20"/>
      <c r="H77" s="20"/>
      <c r="I77" s="20"/>
      <c r="J77" s="20"/>
      <c r="K77" s="20"/>
    </row>
    <row r="83" spans="2:52" s="1" customFormat="1" ht="6.95" customHeight="1" x14ac:dyDescent="0.2">
      <c r="B83" s="21"/>
      <c r="C83" s="22"/>
      <c r="D83" s="22"/>
      <c r="E83" s="22"/>
      <c r="F83" s="22"/>
      <c r="G83" s="22"/>
      <c r="H83" s="22"/>
      <c r="I83" s="22"/>
      <c r="J83" s="22"/>
      <c r="K83" s="22"/>
    </row>
    <row r="84" spans="2:52" s="1" customFormat="1" ht="24.95" customHeight="1" x14ac:dyDescent="0.2">
      <c r="B84" s="13"/>
      <c r="C84" s="9" t="s">
        <v>165</v>
      </c>
    </row>
    <row r="85" spans="2:52" s="1" customFormat="1" ht="6.95" customHeight="1" x14ac:dyDescent="0.2">
      <c r="B85" s="13"/>
    </row>
    <row r="86" spans="2:52" s="1" customFormat="1" ht="12" customHeight="1" x14ac:dyDescent="0.2">
      <c r="B86" s="13"/>
      <c r="C86" s="92" t="s">
        <v>132</v>
      </c>
      <c r="D86" s="92"/>
      <c r="E86" s="92"/>
      <c r="F86" s="92"/>
    </row>
    <row r="87" spans="2:52" s="1" customFormat="1" ht="16.5" customHeight="1" x14ac:dyDescent="0.2">
      <c r="B87" s="13"/>
      <c r="C87" s="93" t="s">
        <v>162</v>
      </c>
      <c r="D87" s="93"/>
      <c r="E87" s="93"/>
      <c r="F87" s="93"/>
      <c r="G87" s="93"/>
      <c r="H87" s="93"/>
    </row>
    <row r="88" spans="2:52" s="1" customFormat="1" ht="6.95" customHeight="1" x14ac:dyDescent="0.2">
      <c r="B88" s="13"/>
    </row>
    <row r="89" spans="2:52" s="1" customFormat="1" ht="12" customHeight="1" x14ac:dyDescent="0.2">
      <c r="B89" s="13"/>
      <c r="C89" s="11" t="s">
        <v>5</v>
      </c>
      <c r="F89" s="10" t="str">
        <f>F10</f>
        <v>Kračúnovce 350</v>
      </c>
      <c r="I89" s="11" t="s">
        <v>6</v>
      </c>
      <c r="J89" s="23">
        <f>IF(J10="","",J10)</f>
        <v>44592</v>
      </c>
    </row>
    <row r="90" spans="2:52" s="1" customFormat="1" ht="6.95" customHeight="1" x14ac:dyDescent="0.2">
      <c r="B90" s="13"/>
    </row>
    <row r="91" spans="2:52" s="1" customFormat="1" ht="15.2" customHeight="1" x14ac:dyDescent="0.2">
      <c r="B91" s="13"/>
      <c r="C91" s="11" t="s">
        <v>7</v>
      </c>
      <c r="F91" s="10" t="str">
        <f>E13</f>
        <v>Obecný úrad Kračúnovce, Kračúnovce 350, 087 01 Giraltovce</v>
      </c>
      <c r="I91" s="11" t="s">
        <v>11</v>
      </c>
      <c r="J91" s="12"/>
    </row>
    <row r="92" spans="2:52" s="1" customFormat="1" ht="15.2" customHeight="1" x14ac:dyDescent="0.2">
      <c r="B92" s="13"/>
      <c r="C92" s="11" t="s">
        <v>10</v>
      </c>
      <c r="F92" s="10" t="str">
        <f>IF(E16="","",E16)</f>
        <v/>
      </c>
      <c r="I92" s="11" t="s">
        <v>12</v>
      </c>
      <c r="J92" s="12" t="str">
        <f>E22</f>
        <v>Ing. Remeta Kamil</v>
      </c>
    </row>
    <row r="93" spans="2:52" s="1" customFormat="1" ht="10.35" customHeight="1" x14ac:dyDescent="0.2">
      <c r="B93" s="13"/>
    </row>
    <row r="94" spans="2:52" s="3" customFormat="1" ht="29.25" customHeight="1" x14ac:dyDescent="0.2">
      <c r="B94" s="42"/>
      <c r="C94" s="43" t="s">
        <v>43</v>
      </c>
      <c r="D94" s="44" t="s">
        <v>36</v>
      </c>
      <c r="E94" s="44" t="s">
        <v>34</v>
      </c>
      <c r="F94" s="44" t="s">
        <v>35</v>
      </c>
      <c r="G94" s="44" t="s">
        <v>44</v>
      </c>
      <c r="H94" s="44" t="s">
        <v>45</v>
      </c>
      <c r="I94" s="44" t="s">
        <v>46</v>
      </c>
      <c r="J94" s="45" t="s">
        <v>40</v>
      </c>
      <c r="K94" s="46" t="s">
        <v>47</v>
      </c>
    </row>
    <row r="95" spans="2:52" s="1" customFormat="1" ht="22.9" customHeight="1" x14ac:dyDescent="0.25">
      <c r="B95" s="13"/>
      <c r="C95" s="26" t="s">
        <v>41</v>
      </c>
      <c r="J95" s="47"/>
      <c r="AI95" s="5" t="s">
        <v>37</v>
      </c>
      <c r="AJ95" s="5" t="s">
        <v>42</v>
      </c>
      <c r="AZ95" s="48">
        <f>AZ96+AZ107+AZ124</f>
        <v>0</v>
      </c>
    </row>
    <row r="96" spans="2:52" s="4" customFormat="1" ht="25.9" customHeight="1" x14ac:dyDescent="0.2">
      <c r="B96" s="49"/>
      <c r="D96" s="50" t="s">
        <v>37</v>
      </c>
      <c r="E96" s="51" t="s">
        <v>48</v>
      </c>
      <c r="F96" s="51" t="s">
        <v>49</v>
      </c>
      <c r="J96" s="52"/>
      <c r="AG96" s="50" t="s">
        <v>39</v>
      </c>
      <c r="AI96" s="53" t="s">
        <v>37</v>
      </c>
      <c r="AJ96" s="53" t="s">
        <v>38</v>
      </c>
      <c r="AN96" s="50" t="s">
        <v>50</v>
      </c>
      <c r="AZ96" s="54">
        <f>AZ97+AZ101</f>
        <v>0</v>
      </c>
    </row>
    <row r="97" spans="2:54" s="4" customFormat="1" ht="22.9" customHeight="1" x14ac:dyDescent="0.2">
      <c r="B97" s="49"/>
      <c r="D97" s="50" t="s">
        <v>37</v>
      </c>
      <c r="E97" s="55" t="s">
        <v>51</v>
      </c>
      <c r="F97" s="55" t="s">
        <v>52</v>
      </c>
      <c r="J97" s="56"/>
      <c r="AG97" s="50" t="s">
        <v>39</v>
      </c>
      <c r="AI97" s="53" t="s">
        <v>37</v>
      </c>
      <c r="AJ97" s="53" t="s">
        <v>39</v>
      </c>
      <c r="AN97" s="50" t="s">
        <v>50</v>
      </c>
      <c r="AZ97" s="54">
        <f>SUM(AZ98:AZ100)</f>
        <v>0</v>
      </c>
    </row>
    <row r="98" spans="2:54" s="1" customFormat="1" ht="24" customHeight="1" x14ac:dyDescent="0.2">
      <c r="B98" s="57"/>
      <c r="C98" s="58">
        <v>1</v>
      </c>
      <c r="D98" s="58" t="s">
        <v>53</v>
      </c>
      <c r="E98" s="59" t="s">
        <v>54</v>
      </c>
      <c r="F98" s="60" t="s">
        <v>55</v>
      </c>
      <c r="G98" s="61" t="s">
        <v>56</v>
      </c>
      <c r="H98" s="62">
        <v>94.93</v>
      </c>
      <c r="I98" s="62"/>
      <c r="J98" s="62"/>
      <c r="K98" s="60" t="s">
        <v>57</v>
      </c>
      <c r="AG98" s="63" t="s">
        <v>58</v>
      </c>
      <c r="AI98" s="63" t="s">
        <v>53</v>
      </c>
      <c r="AJ98" s="63" t="s">
        <v>59</v>
      </c>
      <c r="AN98" s="5" t="s">
        <v>50</v>
      </c>
      <c r="AT98" s="64" t="e">
        <f>IF(#REF!="základná",J98,0)</f>
        <v>#REF!</v>
      </c>
      <c r="AU98" s="64" t="e">
        <f>IF(#REF!="znížená",J98,0)</f>
        <v>#REF!</v>
      </c>
      <c r="AV98" s="64" t="e">
        <f>IF(#REF!="zákl. prenesená",J98,0)</f>
        <v>#REF!</v>
      </c>
      <c r="AW98" s="64" t="e">
        <f>IF(#REF!="zníž. prenesená",J98,0)</f>
        <v>#REF!</v>
      </c>
      <c r="AX98" s="64" t="e">
        <f>IF(#REF!="nulová",J98,0)</f>
        <v>#REF!</v>
      </c>
      <c r="AY98" s="5" t="s">
        <v>59</v>
      </c>
      <c r="AZ98" s="65">
        <f>ROUND(I98*H98,3)</f>
        <v>0</v>
      </c>
      <c r="BA98" s="5" t="s">
        <v>58</v>
      </c>
      <c r="BB98" s="63" t="s">
        <v>60</v>
      </c>
    </row>
    <row r="99" spans="2:54" s="1" customFormat="1" ht="16.5" customHeight="1" x14ac:dyDescent="0.2">
      <c r="B99" s="57"/>
      <c r="C99" s="58">
        <v>2</v>
      </c>
      <c r="D99" s="58" t="s">
        <v>53</v>
      </c>
      <c r="E99" s="59" t="s">
        <v>61</v>
      </c>
      <c r="F99" s="60" t="s">
        <v>62</v>
      </c>
      <c r="G99" s="61" t="s">
        <v>56</v>
      </c>
      <c r="H99" s="62">
        <v>94.93</v>
      </c>
      <c r="I99" s="62"/>
      <c r="J99" s="62"/>
      <c r="K99" s="60" t="s">
        <v>57</v>
      </c>
      <c r="AG99" s="63" t="s">
        <v>58</v>
      </c>
      <c r="AI99" s="63" t="s">
        <v>53</v>
      </c>
      <c r="AJ99" s="63" t="s">
        <v>59</v>
      </c>
      <c r="AN99" s="5" t="s">
        <v>50</v>
      </c>
      <c r="AT99" s="64" t="e">
        <f>IF(#REF!="základná",J99,0)</f>
        <v>#REF!</v>
      </c>
      <c r="AU99" s="64" t="e">
        <f>IF(#REF!="znížená",J99,0)</f>
        <v>#REF!</v>
      </c>
      <c r="AV99" s="64" t="e">
        <f>IF(#REF!="zákl. prenesená",J99,0)</f>
        <v>#REF!</v>
      </c>
      <c r="AW99" s="64" t="e">
        <f>IF(#REF!="zníž. prenesená",J99,0)</f>
        <v>#REF!</v>
      </c>
      <c r="AX99" s="64" t="e">
        <f>IF(#REF!="nulová",J99,0)</f>
        <v>#REF!</v>
      </c>
      <c r="AY99" s="5" t="s">
        <v>59</v>
      </c>
      <c r="AZ99" s="65">
        <f>ROUND(I99*H99,3)</f>
        <v>0</v>
      </c>
      <c r="BA99" s="5" t="s">
        <v>58</v>
      </c>
      <c r="BB99" s="63" t="s">
        <v>63</v>
      </c>
    </row>
    <row r="100" spans="2:54" s="1" customFormat="1" ht="49.5" customHeight="1" x14ac:dyDescent="0.2">
      <c r="B100" s="57"/>
      <c r="C100" s="58">
        <v>3</v>
      </c>
      <c r="D100" s="58" t="s">
        <v>53</v>
      </c>
      <c r="E100" s="59" t="s">
        <v>141</v>
      </c>
      <c r="F100" s="60" t="s">
        <v>140</v>
      </c>
      <c r="G100" s="61" t="s">
        <v>56</v>
      </c>
      <c r="H100" s="62">
        <v>94.93</v>
      </c>
      <c r="I100" s="62"/>
      <c r="J100" s="62"/>
      <c r="K100" s="60" t="s">
        <v>57</v>
      </c>
      <c r="AG100" s="63" t="s">
        <v>58</v>
      </c>
      <c r="AI100" s="63" t="s">
        <v>53</v>
      </c>
      <c r="AJ100" s="63" t="s">
        <v>59</v>
      </c>
      <c r="AN100" s="5" t="s">
        <v>50</v>
      </c>
      <c r="AT100" s="64" t="e">
        <f>IF(#REF!="základná",J100,0)</f>
        <v>#REF!</v>
      </c>
      <c r="AU100" s="64" t="e">
        <f>IF(#REF!="znížená",J100,0)</f>
        <v>#REF!</v>
      </c>
      <c r="AV100" s="64" t="e">
        <f>IF(#REF!="zákl. prenesená",J100,0)</f>
        <v>#REF!</v>
      </c>
      <c r="AW100" s="64" t="e">
        <f>IF(#REF!="zníž. prenesená",J100,0)</f>
        <v>#REF!</v>
      </c>
      <c r="AX100" s="64" t="e">
        <f>IF(#REF!="nulová",J100,0)</f>
        <v>#REF!</v>
      </c>
      <c r="AY100" s="5" t="s">
        <v>59</v>
      </c>
      <c r="AZ100" s="65">
        <f>ROUND(I100*H100,3)</f>
        <v>0</v>
      </c>
      <c r="BA100" s="5" t="s">
        <v>58</v>
      </c>
      <c r="BB100" s="63" t="s">
        <v>64</v>
      </c>
    </row>
    <row r="101" spans="2:54" s="4" customFormat="1" ht="22.9" customHeight="1" x14ac:dyDescent="0.2">
      <c r="B101" s="49"/>
      <c r="D101" s="50" t="s">
        <v>37</v>
      </c>
      <c r="E101" s="55" t="s">
        <v>65</v>
      </c>
      <c r="F101" s="55" t="s">
        <v>66</v>
      </c>
      <c r="J101" s="56"/>
      <c r="AG101" s="50" t="s">
        <v>39</v>
      </c>
      <c r="AI101" s="53" t="s">
        <v>37</v>
      </c>
      <c r="AJ101" s="53" t="s">
        <v>39</v>
      </c>
      <c r="AN101" s="50" t="s">
        <v>50</v>
      </c>
      <c r="AZ101" s="54">
        <f>AZ102</f>
        <v>0</v>
      </c>
    </row>
    <row r="102" spans="2:54" s="1" customFormat="1" ht="16.5" customHeight="1" x14ac:dyDescent="0.2">
      <c r="B102" s="57"/>
      <c r="C102" s="58">
        <v>4</v>
      </c>
      <c r="D102" s="58" t="s">
        <v>53</v>
      </c>
      <c r="E102" s="59" t="s">
        <v>67</v>
      </c>
      <c r="F102" s="60" t="s">
        <v>68</v>
      </c>
      <c r="G102" s="61" t="s">
        <v>69</v>
      </c>
      <c r="H102" s="62">
        <v>42.1</v>
      </c>
      <c r="I102" s="62"/>
      <c r="J102" s="62"/>
      <c r="K102" s="60" t="s">
        <v>57</v>
      </c>
      <c r="AG102" s="63" t="s">
        <v>58</v>
      </c>
      <c r="AI102" s="63" t="s">
        <v>53</v>
      </c>
      <c r="AJ102" s="63" t="s">
        <v>59</v>
      </c>
      <c r="AN102" s="5" t="s">
        <v>50</v>
      </c>
      <c r="AT102" s="64" t="e">
        <f>IF(#REF!="základná",J102,0)</f>
        <v>#REF!</v>
      </c>
      <c r="AU102" s="64" t="e">
        <f>IF(#REF!="znížená",J102,0)</f>
        <v>#REF!</v>
      </c>
      <c r="AV102" s="64" t="e">
        <f>IF(#REF!="zákl. prenesená",J102,0)</f>
        <v>#REF!</v>
      </c>
      <c r="AW102" s="64" t="e">
        <f>IF(#REF!="zníž. prenesená",J102,0)</f>
        <v>#REF!</v>
      </c>
      <c r="AX102" s="64" t="e">
        <f>IF(#REF!="nulová",J102,0)</f>
        <v>#REF!</v>
      </c>
      <c r="AY102" s="5" t="s">
        <v>59</v>
      </c>
      <c r="AZ102" s="65">
        <f>ROUND(I102*H102,3)</f>
        <v>0</v>
      </c>
      <c r="BA102" s="5" t="s">
        <v>58</v>
      </c>
      <c r="BB102" s="63" t="s">
        <v>70</v>
      </c>
    </row>
    <row r="103" spans="2:54" s="72" customFormat="1" ht="24" customHeight="1" x14ac:dyDescent="0.2">
      <c r="B103" s="57"/>
      <c r="C103" s="4"/>
      <c r="D103" s="50" t="s">
        <v>37</v>
      </c>
      <c r="E103" s="55" t="s">
        <v>65</v>
      </c>
      <c r="F103" s="55" t="s">
        <v>66</v>
      </c>
      <c r="G103" s="4"/>
      <c r="H103" s="4"/>
      <c r="I103" s="4"/>
      <c r="J103" s="56"/>
      <c r="K103" s="77"/>
      <c r="AG103" s="63"/>
      <c r="AI103" s="63"/>
      <c r="AJ103" s="63"/>
      <c r="AN103" s="5"/>
      <c r="AT103" s="64"/>
      <c r="AU103" s="64"/>
      <c r="AV103" s="64"/>
      <c r="AW103" s="64"/>
      <c r="AX103" s="64"/>
      <c r="AY103" s="5"/>
      <c r="AZ103" s="65"/>
      <c r="BA103" s="5"/>
      <c r="BB103" s="63"/>
    </row>
    <row r="104" spans="2:54" s="72" customFormat="1" ht="24" customHeight="1" x14ac:dyDescent="0.2">
      <c r="B104" s="57"/>
      <c r="C104" s="58">
        <v>5</v>
      </c>
      <c r="D104" s="58" t="s">
        <v>53</v>
      </c>
      <c r="E104" s="59" t="s">
        <v>145</v>
      </c>
      <c r="F104" s="59" t="s">
        <v>146</v>
      </c>
      <c r="G104" s="78" t="s">
        <v>147</v>
      </c>
      <c r="H104" s="62">
        <v>0.55000000000000004</v>
      </c>
      <c r="I104" s="62"/>
      <c r="J104" s="62"/>
      <c r="K104" s="77"/>
      <c r="L104" s="79"/>
      <c r="AG104" s="63"/>
      <c r="AI104" s="63"/>
      <c r="AJ104" s="63"/>
      <c r="AN104" s="5"/>
      <c r="AT104" s="64"/>
      <c r="AU104" s="64"/>
      <c r="AV104" s="64"/>
      <c r="AW104" s="64"/>
      <c r="AX104" s="64"/>
      <c r="AY104" s="5"/>
      <c r="AZ104" s="65"/>
      <c r="BA104" s="5"/>
      <c r="BB104" s="63"/>
    </row>
    <row r="105" spans="2:54" s="72" customFormat="1" ht="24" customHeight="1" x14ac:dyDescent="0.2">
      <c r="B105" s="57"/>
      <c r="C105" s="58">
        <v>6</v>
      </c>
      <c r="D105" s="58"/>
      <c r="E105" s="80" t="s">
        <v>153</v>
      </c>
      <c r="F105" s="59" t="s">
        <v>154</v>
      </c>
      <c r="G105" s="78" t="s">
        <v>56</v>
      </c>
      <c r="H105" s="62">
        <v>43.575000000000003</v>
      </c>
      <c r="I105" s="62"/>
      <c r="J105" s="62"/>
      <c r="K105" s="60"/>
      <c r="L105" s="81"/>
      <c r="AG105" s="63"/>
      <c r="AI105" s="63"/>
      <c r="AJ105" s="63"/>
      <c r="AN105" s="5"/>
      <c r="AT105" s="64"/>
      <c r="AU105" s="64"/>
      <c r="AV105" s="64"/>
      <c r="AW105" s="64"/>
      <c r="AX105" s="64"/>
      <c r="AY105" s="5"/>
      <c r="AZ105" s="65"/>
      <c r="BA105" s="5"/>
      <c r="BB105" s="63"/>
    </row>
    <row r="106" spans="2:54" s="72" customFormat="1" ht="24" customHeight="1" x14ac:dyDescent="0.2">
      <c r="B106" s="57"/>
      <c r="C106" s="58">
        <v>7</v>
      </c>
      <c r="D106" s="58" t="s">
        <v>53</v>
      </c>
      <c r="E106" s="59" t="s">
        <v>149</v>
      </c>
      <c r="F106" s="60" t="s">
        <v>150</v>
      </c>
      <c r="G106" s="61" t="s">
        <v>56</v>
      </c>
      <c r="H106" s="62">
        <v>43.575000000000003</v>
      </c>
      <c r="I106" s="62"/>
      <c r="J106" s="62"/>
      <c r="K106" s="60" t="s">
        <v>151</v>
      </c>
      <c r="AG106" s="63" t="s">
        <v>58</v>
      </c>
      <c r="AI106" s="63" t="s">
        <v>53</v>
      </c>
      <c r="AJ106" s="63" t="s">
        <v>59</v>
      </c>
      <c r="AN106" s="5" t="s">
        <v>50</v>
      </c>
      <c r="AT106" s="64" t="e">
        <f>IF(#REF!="základná",J106,0)</f>
        <v>#REF!</v>
      </c>
      <c r="AU106" s="64" t="e">
        <f>IF(#REF!="znížená",J106,0)</f>
        <v>#REF!</v>
      </c>
      <c r="AV106" s="64" t="e">
        <f>IF(#REF!="zákl. prenesená",J106,0)</f>
        <v>#REF!</v>
      </c>
      <c r="AW106" s="64" t="e">
        <f>IF(#REF!="zníž. prenesená",J106,0)</f>
        <v>#REF!</v>
      </c>
      <c r="AX106" s="64" t="e">
        <f>IF(#REF!="nulová",J106,0)</f>
        <v>#REF!</v>
      </c>
      <c r="AY106" s="5" t="s">
        <v>59</v>
      </c>
      <c r="AZ106" s="65">
        <f>ROUND(I106*H106,3)</f>
        <v>0</v>
      </c>
      <c r="BA106" s="5" t="s">
        <v>58</v>
      </c>
      <c r="BB106" s="63" t="s">
        <v>152</v>
      </c>
    </row>
    <row r="107" spans="2:54" s="4" customFormat="1" ht="25.9" customHeight="1" x14ac:dyDescent="0.2">
      <c r="B107" s="49"/>
      <c r="D107" s="50" t="s">
        <v>37</v>
      </c>
      <c r="E107" s="51" t="s">
        <v>71</v>
      </c>
      <c r="F107" s="51" t="s">
        <v>72</v>
      </c>
      <c r="J107" s="52"/>
      <c r="AG107" s="50" t="s">
        <v>59</v>
      </c>
      <c r="AI107" s="53" t="s">
        <v>37</v>
      </c>
      <c r="AJ107" s="53" t="s">
        <v>38</v>
      </c>
      <c r="AN107" s="50" t="s">
        <v>50</v>
      </c>
      <c r="AZ107" s="54">
        <f>AZ108+AZ119+AZ122</f>
        <v>0</v>
      </c>
    </row>
    <row r="108" spans="2:54" s="4" customFormat="1" ht="22.9" customHeight="1" x14ac:dyDescent="0.2">
      <c r="B108" s="49"/>
      <c r="D108" s="50" t="s">
        <v>37</v>
      </c>
      <c r="E108" s="55" t="s">
        <v>73</v>
      </c>
      <c r="F108" s="55" t="s">
        <v>74</v>
      </c>
      <c r="J108" s="56"/>
      <c r="AG108" s="50" t="s">
        <v>59</v>
      </c>
      <c r="AI108" s="53" t="s">
        <v>37</v>
      </c>
      <c r="AJ108" s="53" t="s">
        <v>39</v>
      </c>
      <c r="AN108" s="50" t="s">
        <v>50</v>
      </c>
      <c r="AZ108" s="54">
        <f>SUM(AZ109:AZ115)</f>
        <v>0</v>
      </c>
    </row>
    <row r="109" spans="2:54" s="1" customFormat="1" ht="16.5" customHeight="1" x14ac:dyDescent="0.2">
      <c r="B109" s="57"/>
      <c r="C109" s="58">
        <v>8</v>
      </c>
      <c r="D109" s="58" t="s">
        <v>53</v>
      </c>
      <c r="E109" s="59" t="s">
        <v>75</v>
      </c>
      <c r="F109" s="60" t="s">
        <v>76</v>
      </c>
      <c r="G109" s="61" t="s">
        <v>56</v>
      </c>
      <c r="H109" s="62">
        <v>43.575000000000003</v>
      </c>
      <c r="I109" s="62"/>
      <c r="J109" s="62"/>
      <c r="K109" s="60" t="s">
        <v>57</v>
      </c>
      <c r="AG109" s="63" t="s">
        <v>77</v>
      </c>
      <c r="AI109" s="63" t="s">
        <v>53</v>
      </c>
      <c r="AJ109" s="63" t="s">
        <v>59</v>
      </c>
      <c r="AN109" s="5" t="s">
        <v>50</v>
      </c>
      <c r="AT109" s="64" t="e">
        <f>IF(#REF!="základná",J109,0)</f>
        <v>#REF!</v>
      </c>
      <c r="AU109" s="64" t="e">
        <f>IF(#REF!="znížená",J109,0)</f>
        <v>#REF!</v>
      </c>
      <c r="AV109" s="64" t="e">
        <f>IF(#REF!="zákl. prenesená",J109,0)</f>
        <v>#REF!</v>
      </c>
      <c r="AW109" s="64" t="e">
        <f>IF(#REF!="zníž. prenesená",J109,0)</f>
        <v>#REF!</v>
      </c>
      <c r="AX109" s="64" t="e">
        <f>IF(#REF!="nulová",J109,0)</f>
        <v>#REF!</v>
      </c>
      <c r="AY109" s="5" t="s">
        <v>59</v>
      </c>
      <c r="AZ109" s="65">
        <f t="shared" ref="AZ109:AZ115" si="0">ROUND(I109*H109,3)</f>
        <v>0</v>
      </c>
      <c r="BA109" s="5" t="s">
        <v>77</v>
      </c>
      <c r="BB109" s="63" t="s">
        <v>78</v>
      </c>
    </row>
    <row r="110" spans="2:54" s="1" customFormat="1" ht="16.5" customHeight="1" x14ac:dyDescent="0.2">
      <c r="B110" s="57"/>
      <c r="C110" s="66">
        <v>9</v>
      </c>
      <c r="D110" s="66" t="s">
        <v>79</v>
      </c>
      <c r="E110" s="67" t="s">
        <v>80</v>
      </c>
      <c r="F110" s="68" t="s">
        <v>81</v>
      </c>
      <c r="G110" s="69" t="s">
        <v>56</v>
      </c>
      <c r="H110" s="70">
        <v>43.575000000000003</v>
      </c>
      <c r="I110" s="70"/>
      <c r="J110" s="70"/>
      <c r="K110" s="68" t="s">
        <v>57</v>
      </c>
      <c r="AG110" s="63" t="s">
        <v>82</v>
      </c>
      <c r="AI110" s="63" t="s">
        <v>79</v>
      </c>
      <c r="AJ110" s="63" t="s">
        <v>59</v>
      </c>
      <c r="AN110" s="5" t="s">
        <v>50</v>
      </c>
      <c r="AT110" s="64" t="e">
        <f>IF(#REF!="základná",J110,0)</f>
        <v>#REF!</v>
      </c>
      <c r="AU110" s="64" t="e">
        <f>IF(#REF!="znížená",J110,0)</f>
        <v>#REF!</v>
      </c>
      <c r="AV110" s="64" t="e">
        <f>IF(#REF!="zákl. prenesená",J110,0)</f>
        <v>#REF!</v>
      </c>
      <c r="AW110" s="64" t="e">
        <f>IF(#REF!="zníž. prenesená",J110,0)</f>
        <v>#REF!</v>
      </c>
      <c r="AX110" s="64" t="e">
        <f>IF(#REF!="nulová",J110,0)</f>
        <v>#REF!</v>
      </c>
      <c r="AY110" s="5" t="s">
        <v>59</v>
      </c>
      <c r="AZ110" s="65">
        <f t="shared" si="0"/>
        <v>0</v>
      </c>
      <c r="BA110" s="5" t="s">
        <v>77</v>
      </c>
      <c r="BB110" s="63" t="s">
        <v>83</v>
      </c>
    </row>
    <row r="111" spans="2:54" s="1" customFormat="1" ht="24" customHeight="1" x14ac:dyDescent="0.2">
      <c r="B111" s="57"/>
      <c r="C111" s="58">
        <v>10</v>
      </c>
      <c r="D111" s="58" t="s">
        <v>53</v>
      </c>
      <c r="E111" s="59" t="s">
        <v>84</v>
      </c>
      <c r="F111" s="60" t="s">
        <v>85</v>
      </c>
      <c r="G111" s="61" t="s">
        <v>56</v>
      </c>
      <c r="H111" s="62">
        <v>43.575000000000003</v>
      </c>
      <c r="I111" s="62"/>
      <c r="J111" s="62"/>
      <c r="K111" s="60" t="s">
        <v>57</v>
      </c>
      <c r="AG111" s="63" t="s">
        <v>77</v>
      </c>
      <c r="AI111" s="63" t="s">
        <v>53</v>
      </c>
      <c r="AJ111" s="63" t="s">
        <v>59</v>
      </c>
      <c r="AN111" s="5" t="s">
        <v>50</v>
      </c>
      <c r="AT111" s="64" t="e">
        <f>IF(#REF!="základná",J111,0)</f>
        <v>#REF!</v>
      </c>
      <c r="AU111" s="64" t="e">
        <f>IF(#REF!="znížená",J111,0)</f>
        <v>#REF!</v>
      </c>
      <c r="AV111" s="64" t="e">
        <f>IF(#REF!="zákl. prenesená",J111,0)</f>
        <v>#REF!</v>
      </c>
      <c r="AW111" s="64" t="e">
        <f>IF(#REF!="zníž. prenesená",J111,0)</f>
        <v>#REF!</v>
      </c>
      <c r="AX111" s="64" t="e">
        <f>IF(#REF!="nulová",J111,0)</f>
        <v>#REF!</v>
      </c>
      <c r="AY111" s="5" t="s">
        <v>59</v>
      </c>
      <c r="AZ111" s="65">
        <f t="shared" si="0"/>
        <v>0</v>
      </c>
      <c r="BA111" s="5" t="s">
        <v>77</v>
      </c>
      <c r="BB111" s="63" t="s">
        <v>86</v>
      </c>
    </row>
    <row r="112" spans="2:54" s="1" customFormat="1" ht="16.5" customHeight="1" x14ac:dyDescent="0.2">
      <c r="B112" s="57"/>
      <c r="C112" s="66">
        <v>11</v>
      </c>
      <c r="D112" s="66" t="s">
        <v>79</v>
      </c>
      <c r="E112" s="67" t="s">
        <v>87</v>
      </c>
      <c r="F112" s="68" t="s">
        <v>88</v>
      </c>
      <c r="G112" s="69" t="s">
        <v>69</v>
      </c>
      <c r="H112" s="70">
        <v>29.3</v>
      </c>
      <c r="I112" s="70"/>
      <c r="J112" s="70"/>
      <c r="K112" s="68" t="s">
        <v>57</v>
      </c>
      <c r="AG112" s="63" t="s">
        <v>82</v>
      </c>
      <c r="AI112" s="63" t="s">
        <v>79</v>
      </c>
      <c r="AJ112" s="63" t="s">
        <v>59</v>
      </c>
      <c r="AN112" s="5" t="s">
        <v>50</v>
      </c>
      <c r="AT112" s="64" t="e">
        <f>IF(#REF!="základná",J112,0)</f>
        <v>#REF!</v>
      </c>
      <c r="AU112" s="64" t="e">
        <f>IF(#REF!="znížená",J112,0)</f>
        <v>#REF!</v>
      </c>
      <c r="AV112" s="64" t="e">
        <f>IF(#REF!="zákl. prenesená",J112,0)</f>
        <v>#REF!</v>
      </c>
      <c r="AW112" s="64" t="e">
        <f>IF(#REF!="zníž. prenesená",J112,0)</f>
        <v>#REF!</v>
      </c>
      <c r="AX112" s="64" t="e">
        <f>IF(#REF!="nulová",J112,0)</f>
        <v>#REF!</v>
      </c>
      <c r="AY112" s="5" t="s">
        <v>59</v>
      </c>
      <c r="AZ112" s="65">
        <f t="shared" si="0"/>
        <v>0</v>
      </c>
      <c r="BA112" s="5" t="s">
        <v>77</v>
      </c>
      <c r="BB112" s="63" t="s">
        <v>89</v>
      </c>
    </row>
    <row r="113" spans="2:54" s="1" customFormat="1" ht="16.5" customHeight="1" x14ac:dyDescent="0.2">
      <c r="B113" s="57"/>
      <c r="C113" s="66">
        <v>12</v>
      </c>
      <c r="D113" s="66" t="s">
        <v>79</v>
      </c>
      <c r="E113" s="67" t="s">
        <v>90</v>
      </c>
      <c r="F113" s="68" t="s">
        <v>91</v>
      </c>
      <c r="G113" s="69" t="s">
        <v>69</v>
      </c>
      <c r="H113" s="70">
        <v>20.75</v>
      </c>
      <c r="I113" s="70"/>
      <c r="J113" s="70"/>
      <c r="K113" s="68" t="s">
        <v>57</v>
      </c>
      <c r="AG113" s="63" t="s">
        <v>82</v>
      </c>
      <c r="AI113" s="63" t="s">
        <v>79</v>
      </c>
      <c r="AJ113" s="63" t="s">
        <v>59</v>
      </c>
      <c r="AN113" s="5" t="s">
        <v>50</v>
      </c>
      <c r="AT113" s="64" t="e">
        <f>IF(#REF!="základná",J113,0)</f>
        <v>#REF!</v>
      </c>
      <c r="AU113" s="64" t="e">
        <f>IF(#REF!="znížená",J113,0)</f>
        <v>#REF!</v>
      </c>
      <c r="AV113" s="64" t="e">
        <f>IF(#REF!="zákl. prenesená",J113,0)</f>
        <v>#REF!</v>
      </c>
      <c r="AW113" s="64" t="e">
        <f>IF(#REF!="zníž. prenesená",J113,0)</f>
        <v>#REF!</v>
      </c>
      <c r="AX113" s="64" t="e">
        <f>IF(#REF!="nulová",J113,0)</f>
        <v>#REF!</v>
      </c>
      <c r="AY113" s="5" t="s">
        <v>59</v>
      </c>
      <c r="AZ113" s="65">
        <f t="shared" si="0"/>
        <v>0</v>
      </c>
      <c r="BA113" s="5" t="s">
        <v>77</v>
      </c>
      <c r="BB113" s="63" t="s">
        <v>92</v>
      </c>
    </row>
    <row r="114" spans="2:54" s="1" customFormat="1" ht="24" customHeight="1" x14ac:dyDescent="0.2">
      <c r="B114" s="57"/>
      <c r="C114" s="66">
        <v>13</v>
      </c>
      <c r="D114" s="66" t="s">
        <v>79</v>
      </c>
      <c r="E114" s="67" t="s">
        <v>93</v>
      </c>
      <c r="F114" s="68" t="s">
        <v>94</v>
      </c>
      <c r="G114" s="69" t="s">
        <v>69</v>
      </c>
      <c r="H114" s="70">
        <v>33.200000000000003</v>
      </c>
      <c r="I114" s="70"/>
      <c r="J114" s="70"/>
      <c r="K114" s="68" t="s">
        <v>57</v>
      </c>
      <c r="AG114" s="63" t="s">
        <v>82</v>
      </c>
      <c r="AI114" s="63" t="s">
        <v>79</v>
      </c>
      <c r="AJ114" s="63" t="s">
        <v>59</v>
      </c>
      <c r="AN114" s="5" t="s">
        <v>50</v>
      </c>
      <c r="AT114" s="64" t="e">
        <f>IF(#REF!="základná",J114,0)</f>
        <v>#REF!</v>
      </c>
      <c r="AU114" s="64" t="e">
        <f>IF(#REF!="znížená",J114,0)</f>
        <v>#REF!</v>
      </c>
      <c r="AV114" s="64" t="e">
        <f>IF(#REF!="zákl. prenesená",J114,0)</f>
        <v>#REF!</v>
      </c>
      <c r="AW114" s="64" t="e">
        <f>IF(#REF!="zníž. prenesená",J114,0)</f>
        <v>#REF!</v>
      </c>
      <c r="AX114" s="64" t="e">
        <f>IF(#REF!="nulová",J114,0)</f>
        <v>#REF!</v>
      </c>
      <c r="AY114" s="5" t="s">
        <v>59</v>
      </c>
      <c r="AZ114" s="65">
        <f t="shared" si="0"/>
        <v>0</v>
      </c>
      <c r="BA114" s="5" t="s">
        <v>77</v>
      </c>
      <c r="BB114" s="63" t="s">
        <v>95</v>
      </c>
    </row>
    <row r="115" spans="2:54" s="1" customFormat="1" ht="16.5" customHeight="1" x14ac:dyDescent="0.2">
      <c r="B115" s="57"/>
      <c r="C115" s="66">
        <v>14</v>
      </c>
      <c r="D115" s="66" t="s">
        <v>79</v>
      </c>
      <c r="E115" s="67" t="s">
        <v>96</v>
      </c>
      <c r="F115" s="68" t="s">
        <v>97</v>
      </c>
      <c r="G115" s="69" t="s">
        <v>69</v>
      </c>
      <c r="H115" s="70">
        <v>63</v>
      </c>
      <c r="I115" s="70"/>
      <c r="J115" s="70"/>
      <c r="K115" s="68" t="s">
        <v>57</v>
      </c>
      <c r="AG115" s="63" t="s">
        <v>82</v>
      </c>
      <c r="AI115" s="63" t="s">
        <v>79</v>
      </c>
      <c r="AJ115" s="63" t="s">
        <v>59</v>
      </c>
      <c r="AN115" s="5" t="s">
        <v>50</v>
      </c>
      <c r="AT115" s="64" t="e">
        <f>IF(#REF!="základná",J115,0)</f>
        <v>#REF!</v>
      </c>
      <c r="AU115" s="64" t="e">
        <f>IF(#REF!="znížená",J115,0)</f>
        <v>#REF!</v>
      </c>
      <c r="AV115" s="64" t="e">
        <f>IF(#REF!="zákl. prenesená",J115,0)</f>
        <v>#REF!</v>
      </c>
      <c r="AW115" s="64" t="e">
        <f>IF(#REF!="zníž. prenesená",J115,0)</f>
        <v>#REF!</v>
      </c>
      <c r="AX115" s="64" t="e">
        <f>IF(#REF!="nulová",J115,0)</f>
        <v>#REF!</v>
      </c>
      <c r="AY115" s="5" t="s">
        <v>59</v>
      </c>
      <c r="AZ115" s="65">
        <f t="shared" si="0"/>
        <v>0</v>
      </c>
      <c r="BA115" s="5" t="s">
        <v>77</v>
      </c>
      <c r="BB115" s="63" t="s">
        <v>98</v>
      </c>
    </row>
    <row r="116" spans="2:54" s="4" customFormat="1" ht="22.9" customHeight="1" x14ac:dyDescent="0.2">
      <c r="B116" s="49"/>
      <c r="D116" s="50" t="s">
        <v>37</v>
      </c>
      <c r="E116" s="55" t="s">
        <v>155</v>
      </c>
      <c r="F116" s="55" t="s">
        <v>156</v>
      </c>
      <c r="J116" s="82"/>
      <c r="AG116" s="50" t="s">
        <v>59</v>
      </c>
      <c r="AI116" s="53" t="s">
        <v>37</v>
      </c>
      <c r="AJ116" s="53" t="s">
        <v>39</v>
      </c>
      <c r="AN116" s="50" t="s">
        <v>50</v>
      </c>
      <c r="AZ116" s="83">
        <f>SUM(AZ117:AZ118)</f>
        <v>0</v>
      </c>
    </row>
    <row r="117" spans="2:54" s="72" customFormat="1" ht="24" customHeight="1" x14ac:dyDescent="0.2">
      <c r="B117" s="57"/>
      <c r="C117" s="85">
        <v>15</v>
      </c>
      <c r="D117" s="85" t="s">
        <v>53</v>
      </c>
      <c r="E117" s="86" t="s">
        <v>160</v>
      </c>
      <c r="F117" s="87" t="s">
        <v>161</v>
      </c>
      <c r="G117" s="78" t="s">
        <v>69</v>
      </c>
      <c r="H117" s="88">
        <v>7</v>
      </c>
      <c r="I117" s="89"/>
      <c r="J117" s="89"/>
      <c r="K117" s="68" t="s">
        <v>0</v>
      </c>
      <c r="AG117" s="63" t="s">
        <v>119</v>
      </c>
      <c r="AI117" s="63" t="s">
        <v>79</v>
      </c>
      <c r="AJ117" s="63" t="s">
        <v>59</v>
      </c>
      <c r="AN117" s="5" t="s">
        <v>50</v>
      </c>
      <c r="AT117" s="64" t="e">
        <f>IF(#REF!="základná",J117,0)</f>
        <v>#REF!</v>
      </c>
      <c r="AU117" s="64" t="e">
        <f>IF(#REF!="znížená",J117,0)</f>
        <v>#REF!</v>
      </c>
      <c r="AV117" s="64" t="e">
        <f>IF(#REF!="zákl. prenesená",J117,0)</f>
        <v>#REF!</v>
      </c>
      <c r="AW117" s="64" t="e">
        <f>IF(#REF!="zníž. prenesená",J117,0)</f>
        <v>#REF!</v>
      </c>
      <c r="AX117" s="64" t="e">
        <f>IF(#REF!="nulová",J117,0)</f>
        <v>#REF!</v>
      </c>
      <c r="AY117" s="5" t="s">
        <v>59</v>
      </c>
      <c r="AZ117" s="64">
        <f t="shared" ref="AZ117:AZ118" si="1">ROUND(I117*H117,2)</f>
        <v>0</v>
      </c>
      <c r="BA117" s="5" t="s">
        <v>119</v>
      </c>
      <c r="BB117" s="63" t="s">
        <v>157</v>
      </c>
    </row>
    <row r="118" spans="2:54" s="72" customFormat="1" ht="24" customHeight="1" x14ac:dyDescent="0.2">
      <c r="B118" s="57"/>
      <c r="C118" s="66">
        <v>16</v>
      </c>
      <c r="D118" s="66" t="s">
        <v>79</v>
      </c>
      <c r="E118" s="67" t="s">
        <v>158</v>
      </c>
      <c r="F118" s="68" t="s">
        <v>163</v>
      </c>
      <c r="G118" s="69" t="s">
        <v>114</v>
      </c>
      <c r="H118" s="70">
        <v>1</v>
      </c>
      <c r="I118" s="84"/>
      <c r="J118" s="84"/>
      <c r="K118" s="68" t="s">
        <v>0</v>
      </c>
      <c r="AG118" s="63" t="s">
        <v>119</v>
      </c>
      <c r="AI118" s="63" t="s">
        <v>79</v>
      </c>
      <c r="AJ118" s="63" t="s">
        <v>59</v>
      </c>
      <c r="AN118" s="5" t="s">
        <v>50</v>
      </c>
      <c r="AT118" s="64" t="e">
        <f>IF(#REF!="základná",J118,0)</f>
        <v>#REF!</v>
      </c>
      <c r="AU118" s="64" t="e">
        <f>IF(#REF!="znížená",J118,0)</f>
        <v>#REF!</v>
      </c>
      <c r="AV118" s="64" t="e">
        <f>IF(#REF!="zákl. prenesená",J118,0)</f>
        <v>#REF!</v>
      </c>
      <c r="AW118" s="64" t="e">
        <f>IF(#REF!="zníž. prenesená",J118,0)</f>
        <v>#REF!</v>
      </c>
      <c r="AX118" s="64" t="e">
        <f>IF(#REF!="nulová",J118,0)</f>
        <v>#REF!</v>
      </c>
      <c r="AY118" s="5" t="s">
        <v>59</v>
      </c>
      <c r="AZ118" s="64">
        <f t="shared" si="1"/>
        <v>0</v>
      </c>
      <c r="BA118" s="5" t="s">
        <v>119</v>
      </c>
      <c r="BB118" s="63" t="s">
        <v>159</v>
      </c>
    </row>
    <row r="119" spans="2:54" s="4" customFormat="1" ht="22.9" customHeight="1" x14ac:dyDescent="0.2">
      <c r="B119" s="49"/>
      <c r="D119" s="50" t="s">
        <v>37</v>
      </c>
      <c r="E119" s="55" t="s">
        <v>99</v>
      </c>
      <c r="F119" s="55" t="s">
        <v>100</v>
      </c>
      <c r="J119" s="56"/>
      <c r="AG119" s="50" t="s">
        <v>59</v>
      </c>
      <c r="AI119" s="53" t="s">
        <v>37</v>
      </c>
      <c r="AJ119" s="53" t="s">
        <v>39</v>
      </c>
      <c r="AN119" s="50" t="s">
        <v>50</v>
      </c>
      <c r="AZ119" s="54">
        <f>SUM(AZ120:AZ121)</f>
        <v>0</v>
      </c>
    </row>
    <row r="120" spans="2:54" s="1" customFormat="1" ht="24" customHeight="1" x14ac:dyDescent="0.2">
      <c r="B120" s="57"/>
      <c r="C120" s="58">
        <v>17</v>
      </c>
      <c r="D120" s="58" t="s">
        <v>53</v>
      </c>
      <c r="E120" s="59" t="s">
        <v>142</v>
      </c>
      <c r="F120" s="60" t="s">
        <v>148</v>
      </c>
      <c r="G120" s="61" t="s">
        <v>56</v>
      </c>
      <c r="H120" s="62">
        <v>43.575000000000003</v>
      </c>
      <c r="I120" s="62"/>
      <c r="J120" s="62"/>
      <c r="K120" s="60" t="s">
        <v>57</v>
      </c>
      <c r="AG120" s="63" t="s">
        <v>77</v>
      </c>
      <c r="AI120" s="63" t="s">
        <v>53</v>
      </c>
      <c r="AJ120" s="63" t="s">
        <v>59</v>
      </c>
      <c r="AN120" s="5" t="s">
        <v>50</v>
      </c>
      <c r="AT120" s="64" t="e">
        <f>IF(#REF!="základná",J120,0)</f>
        <v>#REF!</v>
      </c>
      <c r="AU120" s="64" t="e">
        <f>IF(#REF!="znížená",J120,0)</f>
        <v>#REF!</v>
      </c>
      <c r="AV120" s="64" t="e">
        <f>IF(#REF!="zákl. prenesená",J120,0)</f>
        <v>#REF!</v>
      </c>
      <c r="AW120" s="64" t="e">
        <f>IF(#REF!="zníž. prenesená",J120,0)</f>
        <v>#REF!</v>
      </c>
      <c r="AX120" s="64" t="e">
        <f>IF(#REF!="nulová",J120,0)</f>
        <v>#REF!</v>
      </c>
      <c r="AY120" s="5" t="s">
        <v>59</v>
      </c>
      <c r="AZ120" s="65">
        <f>ROUND(I120*H120,3)</f>
        <v>0</v>
      </c>
      <c r="BA120" s="5" t="s">
        <v>77</v>
      </c>
      <c r="BB120" s="63" t="s">
        <v>101</v>
      </c>
    </row>
    <row r="121" spans="2:54" s="1" customFormat="1" ht="16.5" customHeight="1" x14ac:dyDescent="0.2">
      <c r="B121" s="57"/>
      <c r="C121" s="66">
        <v>18</v>
      </c>
      <c r="D121" s="66" t="s">
        <v>79</v>
      </c>
      <c r="E121" s="67" t="s">
        <v>143</v>
      </c>
      <c r="F121" s="68" t="s">
        <v>144</v>
      </c>
      <c r="G121" s="69" t="s">
        <v>56</v>
      </c>
      <c r="H121" s="70">
        <v>46.625</v>
      </c>
      <c r="I121" s="70"/>
      <c r="J121" s="70"/>
      <c r="K121" s="68" t="s">
        <v>57</v>
      </c>
      <c r="AG121" s="63" t="s">
        <v>82</v>
      </c>
      <c r="AI121" s="63" t="s">
        <v>79</v>
      </c>
      <c r="AJ121" s="63" t="s">
        <v>59</v>
      </c>
      <c r="AN121" s="5" t="s">
        <v>50</v>
      </c>
      <c r="AT121" s="64" t="e">
        <f>IF(#REF!="základná",J121,0)</f>
        <v>#REF!</v>
      </c>
      <c r="AU121" s="64" t="e">
        <f>IF(#REF!="znížená",J121,0)</f>
        <v>#REF!</v>
      </c>
      <c r="AV121" s="64" t="e">
        <f>IF(#REF!="zákl. prenesená",J121,0)</f>
        <v>#REF!</v>
      </c>
      <c r="AW121" s="64" t="e">
        <f>IF(#REF!="zníž. prenesená",J121,0)</f>
        <v>#REF!</v>
      </c>
      <c r="AX121" s="64" t="e">
        <f>IF(#REF!="nulová",J121,0)</f>
        <v>#REF!</v>
      </c>
      <c r="AY121" s="5" t="s">
        <v>59</v>
      </c>
      <c r="AZ121" s="65">
        <f>ROUND(I121*H121,3)</f>
        <v>0</v>
      </c>
      <c r="BA121" s="5" t="s">
        <v>77</v>
      </c>
      <c r="BB121" s="63" t="s">
        <v>102</v>
      </c>
    </row>
    <row r="122" spans="2:54" s="4" customFormat="1" ht="22.9" customHeight="1" x14ac:dyDescent="0.2">
      <c r="B122" s="49"/>
      <c r="D122" s="50" t="s">
        <v>37</v>
      </c>
      <c r="E122" s="55" t="s">
        <v>103</v>
      </c>
      <c r="F122" s="55" t="s">
        <v>104</v>
      </c>
      <c r="J122" s="56"/>
      <c r="AG122" s="50" t="s">
        <v>59</v>
      </c>
      <c r="AI122" s="53" t="s">
        <v>37</v>
      </c>
      <c r="AJ122" s="53" t="s">
        <v>39</v>
      </c>
      <c r="AN122" s="50" t="s">
        <v>50</v>
      </c>
      <c r="AZ122" s="54">
        <f>AZ123</f>
        <v>0</v>
      </c>
    </row>
    <row r="123" spans="2:54" s="1" customFormat="1" ht="24" customHeight="1" x14ac:dyDescent="0.2">
      <c r="B123" s="57"/>
      <c r="C123" s="58">
        <v>19</v>
      </c>
      <c r="D123" s="58" t="s">
        <v>53</v>
      </c>
      <c r="E123" s="59" t="s">
        <v>105</v>
      </c>
      <c r="F123" s="60" t="s">
        <v>106</v>
      </c>
      <c r="G123" s="61" t="s">
        <v>56</v>
      </c>
      <c r="H123" s="62">
        <v>94.93</v>
      </c>
      <c r="I123" s="62"/>
      <c r="J123" s="62"/>
      <c r="K123" s="60" t="s">
        <v>57</v>
      </c>
      <c r="AG123" s="63" t="s">
        <v>77</v>
      </c>
      <c r="AI123" s="63" t="s">
        <v>53</v>
      </c>
      <c r="AJ123" s="63" t="s">
        <v>59</v>
      </c>
      <c r="AN123" s="5" t="s">
        <v>50</v>
      </c>
      <c r="AT123" s="64" t="e">
        <f>IF(#REF!="základná",J123,0)</f>
        <v>#REF!</v>
      </c>
      <c r="AU123" s="64" t="e">
        <f>IF(#REF!="znížená",J123,0)</f>
        <v>#REF!</v>
      </c>
      <c r="AV123" s="64" t="e">
        <f>IF(#REF!="zákl. prenesená",J123,0)</f>
        <v>#REF!</v>
      </c>
      <c r="AW123" s="64" t="e">
        <f>IF(#REF!="zníž. prenesená",J123,0)</f>
        <v>#REF!</v>
      </c>
      <c r="AX123" s="64" t="e">
        <f>IF(#REF!="nulová",J123,0)</f>
        <v>#REF!</v>
      </c>
      <c r="AY123" s="5" t="s">
        <v>59</v>
      </c>
      <c r="AZ123" s="65">
        <f>ROUND(I123*H123,3)</f>
        <v>0</v>
      </c>
      <c r="BA123" s="5" t="s">
        <v>77</v>
      </c>
      <c r="BB123" s="63" t="s">
        <v>107</v>
      </c>
    </row>
    <row r="124" spans="2:54" s="4" customFormat="1" ht="25.9" customHeight="1" x14ac:dyDescent="0.2">
      <c r="B124" s="49"/>
      <c r="D124" s="50" t="s">
        <v>37</v>
      </c>
      <c r="E124" s="51" t="s">
        <v>79</v>
      </c>
      <c r="F124" s="51" t="s">
        <v>108</v>
      </c>
      <c r="J124" s="52"/>
      <c r="AG124" s="50" t="s">
        <v>109</v>
      </c>
      <c r="AI124" s="53" t="s">
        <v>37</v>
      </c>
      <c r="AJ124" s="53" t="s">
        <v>38</v>
      </c>
      <c r="AN124" s="50" t="s">
        <v>50</v>
      </c>
      <c r="AZ124" s="54">
        <f>AZ125</f>
        <v>0</v>
      </c>
    </row>
    <row r="125" spans="2:54" s="4" customFormat="1" ht="22.9" customHeight="1" x14ac:dyDescent="0.2">
      <c r="B125" s="49"/>
      <c r="D125" s="50" t="s">
        <v>37</v>
      </c>
      <c r="E125" s="55" t="s">
        <v>110</v>
      </c>
      <c r="F125" s="55" t="s">
        <v>111</v>
      </c>
      <c r="J125" s="56"/>
      <c r="AG125" s="50" t="s">
        <v>109</v>
      </c>
      <c r="AI125" s="53" t="s">
        <v>37</v>
      </c>
      <c r="AJ125" s="53" t="s">
        <v>39</v>
      </c>
      <c r="AN125" s="50" t="s">
        <v>50</v>
      </c>
      <c r="AZ125" s="54">
        <f>SUM(AZ126:AZ133)</f>
        <v>0</v>
      </c>
    </row>
    <row r="126" spans="2:54" s="1" customFormat="1" ht="16.5" customHeight="1" x14ac:dyDescent="0.2">
      <c r="B126" s="57"/>
      <c r="C126" s="58">
        <v>20</v>
      </c>
      <c r="D126" s="58" t="s">
        <v>53</v>
      </c>
      <c r="E126" s="59" t="s">
        <v>112</v>
      </c>
      <c r="F126" s="60" t="s">
        <v>113</v>
      </c>
      <c r="G126" s="61" t="s">
        <v>114</v>
      </c>
      <c r="H126" s="62">
        <v>3</v>
      </c>
      <c r="I126" s="62"/>
      <c r="J126" s="62"/>
      <c r="K126" s="60" t="s">
        <v>57</v>
      </c>
      <c r="AG126" s="63" t="s">
        <v>115</v>
      </c>
      <c r="AI126" s="63" t="s">
        <v>53</v>
      </c>
      <c r="AJ126" s="63" t="s">
        <v>59</v>
      </c>
      <c r="AN126" s="5" t="s">
        <v>50</v>
      </c>
      <c r="AT126" s="64" t="e">
        <f>IF(#REF!="základná",J126,0)</f>
        <v>#REF!</v>
      </c>
      <c r="AU126" s="64" t="e">
        <f>IF(#REF!="znížená",J126,0)</f>
        <v>#REF!</v>
      </c>
      <c r="AV126" s="64" t="e">
        <f>IF(#REF!="zákl. prenesená",J126,0)</f>
        <v>#REF!</v>
      </c>
      <c r="AW126" s="64" t="e">
        <f>IF(#REF!="zníž. prenesená",J126,0)</f>
        <v>#REF!</v>
      </c>
      <c r="AX126" s="64" t="e">
        <f>IF(#REF!="nulová",J126,0)</f>
        <v>#REF!</v>
      </c>
      <c r="AY126" s="5" t="s">
        <v>59</v>
      </c>
      <c r="AZ126" s="65">
        <f t="shared" ref="AZ126:AZ133" si="2">ROUND(I126*H126,3)</f>
        <v>0</v>
      </c>
      <c r="BA126" s="5" t="s">
        <v>115</v>
      </c>
      <c r="BB126" s="63" t="s">
        <v>116</v>
      </c>
    </row>
    <row r="127" spans="2:54" s="1" customFormat="1" ht="16.5" customHeight="1" x14ac:dyDescent="0.2">
      <c r="B127" s="57"/>
      <c r="C127" s="66">
        <v>21</v>
      </c>
      <c r="D127" s="66" t="s">
        <v>79</v>
      </c>
      <c r="E127" s="67" t="s">
        <v>117</v>
      </c>
      <c r="F127" s="68" t="s">
        <v>118</v>
      </c>
      <c r="G127" s="69" t="s">
        <v>114</v>
      </c>
      <c r="H127" s="70">
        <v>3</v>
      </c>
      <c r="I127" s="70"/>
      <c r="J127" s="70"/>
      <c r="K127" s="68" t="s">
        <v>57</v>
      </c>
      <c r="AG127" s="63" t="s">
        <v>119</v>
      </c>
      <c r="AI127" s="63" t="s">
        <v>79</v>
      </c>
      <c r="AJ127" s="63" t="s">
        <v>59</v>
      </c>
      <c r="AN127" s="5" t="s">
        <v>50</v>
      </c>
      <c r="AT127" s="64" t="e">
        <f>IF(#REF!="základná",J127,0)</f>
        <v>#REF!</v>
      </c>
      <c r="AU127" s="64" t="e">
        <f>IF(#REF!="znížená",J127,0)</f>
        <v>#REF!</v>
      </c>
      <c r="AV127" s="64" t="e">
        <f>IF(#REF!="zákl. prenesená",J127,0)</f>
        <v>#REF!</v>
      </c>
      <c r="AW127" s="64" t="e">
        <f>IF(#REF!="zníž. prenesená",J127,0)</f>
        <v>#REF!</v>
      </c>
      <c r="AX127" s="64" t="e">
        <f>IF(#REF!="nulová",J127,0)</f>
        <v>#REF!</v>
      </c>
      <c r="AY127" s="5" t="s">
        <v>59</v>
      </c>
      <c r="AZ127" s="65">
        <f t="shared" si="2"/>
        <v>0</v>
      </c>
      <c r="BA127" s="5" t="s">
        <v>119</v>
      </c>
      <c r="BB127" s="63" t="s">
        <v>120</v>
      </c>
    </row>
    <row r="128" spans="2:54" s="72" customFormat="1" ht="16.5" customHeight="1" x14ac:dyDescent="0.2">
      <c r="B128" s="57"/>
      <c r="C128" s="58">
        <v>22</v>
      </c>
      <c r="D128" s="58" t="s">
        <v>53</v>
      </c>
      <c r="E128" s="59" t="s">
        <v>139</v>
      </c>
      <c r="F128" s="60" t="s">
        <v>136</v>
      </c>
      <c r="G128" s="61" t="s">
        <v>114</v>
      </c>
      <c r="H128" s="62">
        <v>8</v>
      </c>
      <c r="I128" s="62"/>
      <c r="J128" s="62"/>
      <c r="K128" s="68"/>
      <c r="AG128" s="63"/>
      <c r="AI128" s="63"/>
      <c r="AJ128" s="63"/>
      <c r="AN128" s="5"/>
      <c r="AT128" s="64"/>
      <c r="AU128" s="64"/>
      <c r="AV128" s="64"/>
      <c r="AW128" s="64"/>
      <c r="AX128" s="64"/>
      <c r="AY128" s="5"/>
      <c r="AZ128" s="65"/>
      <c r="BA128" s="5"/>
      <c r="BB128" s="63"/>
    </row>
    <row r="129" spans="2:54" s="72" customFormat="1" ht="16.5" customHeight="1" x14ac:dyDescent="0.2">
      <c r="B129" s="57"/>
      <c r="C129" s="66">
        <v>23</v>
      </c>
      <c r="D129" s="66" t="s">
        <v>79</v>
      </c>
      <c r="E129" s="67" t="s">
        <v>138</v>
      </c>
      <c r="F129" s="68" t="s">
        <v>137</v>
      </c>
      <c r="G129" s="69" t="s">
        <v>114</v>
      </c>
      <c r="H129" s="70">
        <v>8</v>
      </c>
      <c r="I129" s="70"/>
      <c r="J129" s="70"/>
      <c r="K129" s="68"/>
      <c r="AG129" s="63"/>
      <c r="AI129" s="63"/>
      <c r="AJ129" s="63"/>
      <c r="AN129" s="5"/>
      <c r="AT129" s="64"/>
      <c r="AU129" s="64"/>
      <c r="AV129" s="64"/>
      <c r="AW129" s="64"/>
      <c r="AX129" s="64"/>
      <c r="AY129" s="5"/>
      <c r="AZ129" s="65"/>
      <c r="BA129" s="5"/>
      <c r="BB129" s="63"/>
    </row>
    <row r="130" spans="2:54" s="1" customFormat="1" ht="16.5" customHeight="1" x14ac:dyDescent="0.2">
      <c r="B130" s="57"/>
      <c r="C130" s="58">
        <v>24</v>
      </c>
      <c r="D130" s="58" t="s">
        <v>53</v>
      </c>
      <c r="E130" s="59" t="s">
        <v>121</v>
      </c>
      <c r="F130" s="60" t="s">
        <v>122</v>
      </c>
      <c r="G130" s="61" t="s">
        <v>114</v>
      </c>
      <c r="H130" s="62">
        <v>4</v>
      </c>
      <c r="I130" s="62"/>
      <c r="J130" s="62"/>
      <c r="K130" s="60" t="s">
        <v>57</v>
      </c>
      <c r="AG130" s="63" t="s">
        <v>115</v>
      </c>
      <c r="AI130" s="63" t="s">
        <v>53</v>
      </c>
      <c r="AJ130" s="63" t="s">
        <v>59</v>
      </c>
      <c r="AN130" s="5" t="s">
        <v>50</v>
      </c>
      <c r="AT130" s="64" t="e">
        <f>IF(#REF!="základná",J130,0)</f>
        <v>#REF!</v>
      </c>
      <c r="AU130" s="64" t="e">
        <f>IF(#REF!="znížená",J130,0)</f>
        <v>#REF!</v>
      </c>
      <c r="AV130" s="64" t="e">
        <f>IF(#REF!="zákl. prenesená",J130,0)</f>
        <v>#REF!</v>
      </c>
      <c r="AW130" s="64" t="e">
        <f>IF(#REF!="zníž. prenesená",J130,0)</f>
        <v>#REF!</v>
      </c>
      <c r="AX130" s="64" t="e">
        <f>IF(#REF!="nulová",J130,0)</f>
        <v>#REF!</v>
      </c>
      <c r="AY130" s="5" t="s">
        <v>59</v>
      </c>
      <c r="AZ130" s="65">
        <f t="shared" si="2"/>
        <v>0</v>
      </c>
      <c r="BA130" s="5" t="s">
        <v>115</v>
      </c>
      <c r="BB130" s="63" t="s">
        <v>123</v>
      </c>
    </row>
    <row r="131" spans="2:54" s="1" customFormat="1" ht="16.5" customHeight="1" x14ac:dyDescent="0.2">
      <c r="B131" s="57"/>
      <c r="C131" s="66">
        <v>25</v>
      </c>
      <c r="D131" s="66" t="s">
        <v>79</v>
      </c>
      <c r="E131" s="67" t="s">
        <v>124</v>
      </c>
      <c r="F131" s="68" t="s">
        <v>125</v>
      </c>
      <c r="G131" s="69" t="s">
        <v>114</v>
      </c>
      <c r="H131" s="70">
        <v>4</v>
      </c>
      <c r="I131" s="70"/>
      <c r="J131" s="70"/>
      <c r="K131" s="68" t="s">
        <v>0</v>
      </c>
      <c r="AG131" s="63" t="s">
        <v>119</v>
      </c>
      <c r="AI131" s="63" t="s">
        <v>79</v>
      </c>
      <c r="AJ131" s="63" t="s">
        <v>59</v>
      </c>
      <c r="AN131" s="5" t="s">
        <v>50</v>
      </c>
      <c r="AT131" s="64" t="e">
        <f>IF(#REF!="základná",J131,0)</f>
        <v>#REF!</v>
      </c>
      <c r="AU131" s="64" t="e">
        <f>IF(#REF!="znížená",J131,0)</f>
        <v>#REF!</v>
      </c>
      <c r="AV131" s="64" t="e">
        <f>IF(#REF!="zákl. prenesená",J131,0)</f>
        <v>#REF!</v>
      </c>
      <c r="AW131" s="64" t="e">
        <f>IF(#REF!="zníž. prenesená",J131,0)</f>
        <v>#REF!</v>
      </c>
      <c r="AX131" s="64" t="e">
        <f>IF(#REF!="nulová",J131,0)</f>
        <v>#REF!</v>
      </c>
      <c r="AY131" s="5" t="s">
        <v>59</v>
      </c>
      <c r="AZ131" s="65">
        <f t="shared" si="2"/>
        <v>0</v>
      </c>
      <c r="BA131" s="5" t="s">
        <v>119</v>
      </c>
      <c r="BB131" s="63" t="s">
        <v>126</v>
      </c>
    </row>
    <row r="132" spans="2:54" s="1" customFormat="1" ht="16.5" customHeight="1" x14ac:dyDescent="0.2">
      <c r="B132" s="57"/>
      <c r="C132" s="58">
        <v>26</v>
      </c>
      <c r="D132" s="58" t="s">
        <v>53</v>
      </c>
      <c r="E132" s="59" t="s">
        <v>127</v>
      </c>
      <c r="F132" s="60" t="s">
        <v>134</v>
      </c>
      <c r="G132" s="61" t="s">
        <v>69</v>
      </c>
      <c r="H132" s="62">
        <v>255</v>
      </c>
      <c r="I132" s="62"/>
      <c r="J132" s="62"/>
      <c r="K132" s="60" t="s">
        <v>57</v>
      </c>
      <c r="AG132" s="63" t="s">
        <v>115</v>
      </c>
      <c r="AI132" s="63" t="s">
        <v>53</v>
      </c>
      <c r="AJ132" s="63" t="s">
        <v>59</v>
      </c>
      <c r="AN132" s="5" t="s">
        <v>50</v>
      </c>
      <c r="AT132" s="64" t="e">
        <f>IF(#REF!="základná",J132,0)</f>
        <v>#REF!</v>
      </c>
      <c r="AU132" s="64" t="e">
        <f>IF(#REF!="znížená",J132,0)</f>
        <v>#REF!</v>
      </c>
      <c r="AV132" s="64" t="e">
        <f>IF(#REF!="zákl. prenesená",J132,0)</f>
        <v>#REF!</v>
      </c>
      <c r="AW132" s="64" t="e">
        <f>IF(#REF!="zníž. prenesená",J132,0)</f>
        <v>#REF!</v>
      </c>
      <c r="AX132" s="64" t="e">
        <f>IF(#REF!="nulová",J132,0)</f>
        <v>#REF!</v>
      </c>
      <c r="AY132" s="5" t="s">
        <v>59</v>
      </c>
      <c r="AZ132" s="65">
        <f t="shared" si="2"/>
        <v>0</v>
      </c>
      <c r="BA132" s="5" t="s">
        <v>115</v>
      </c>
      <c r="BB132" s="63" t="s">
        <v>128</v>
      </c>
    </row>
    <row r="133" spans="2:54" s="1" customFormat="1" ht="16.5" customHeight="1" x14ac:dyDescent="0.2">
      <c r="B133" s="57"/>
      <c r="C133" s="66">
        <v>27</v>
      </c>
      <c r="D133" s="66" t="s">
        <v>79</v>
      </c>
      <c r="E133" s="67" t="s">
        <v>129</v>
      </c>
      <c r="F133" s="68" t="s">
        <v>135</v>
      </c>
      <c r="G133" s="69" t="s">
        <v>69</v>
      </c>
      <c r="H133" s="70">
        <v>255</v>
      </c>
      <c r="I133" s="70"/>
      <c r="J133" s="70"/>
      <c r="K133" s="68" t="s">
        <v>57</v>
      </c>
      <c r="AG133" s="63" t="s">
        <v>119</v>
      </c>
      <c r="AI133" s="63" t="s">
        <v>79</v>
      </c>
      <c r="AJ133" s="63" t="s">
        <v>59</v>
      </c>
      <c r="AN133" s="5" t="s">
        <v>50</v>
      </c>
      <c r="AT133" s="64" t="e">
        <f>IF(#REF!="základná",J133,0)</f>
        <v>#REF!</v>
      </c>
      <c r="AU133" s="64" t="e">
        <f>IF(#REF!="znížená",J133,0)</f>
        <v>#REF!</v>
      </c>
      <c r="AV133" s="64" t="e">
        <f>IF(#REF!="zákl. prenesená",J133,0)</f>
        <v>#REF!</v>
      </c>
      <c r="AW133" s="64" t="e">
        <f>IF(#REF!="zníž. prenesená",J133,0)</f>
        <v>#REF!</v>
      </c>
      <c r="AX133" s="64" t="e">
        <f>IF(#REF!="nulová",J133,0)</f>
        <v>#REF!</v>
      </c>
      <c r="AY133" s="5" t="s">
        <v>59</v>
      </c>
      <c r="AZ133" s="65">
        <f t="shared" si="2"/>
        <v>0</v>
      </c>
      <c r="BA133" s="5" t="s">
        <v>119</v>
      </c>
      <c r="BB133" s="63" t="s">
        <v>130</v>
      </c>
    </row>
    <row r="134" spans="2:54" s="1" customFormat="1" ht="6.95" customHeight="1" x14ac:dyDescent="0.2">
      <c r="B134" s="19"/>
      <c r="C134" s="20"/>
      <c r="D134" s="20"/>
      <c r="E134" s="20"/>
      <c r="F134" s="20"/>
      <c r="G134" s="20"/>
      <c r="H134" s="20"/>
      <c r="I134" s="20"/>
      <c r="J134" s="20"/>
      <c r="K134" s="20"/>
    </row>
  </sheetData>
  <autoFilter ref="C94:K133"/>
  <mergeCells count="4">
    <mergeCell ref="E16:H16"/>
    <mergeCell ref="E25:H25"/>
    <mergeCell ref="C86:F86"/>
    <mergeCell ref="C87:H87"/>
  </mergeCells>
  <pageMargins left="0.39374999999999999" right="0.39374999999999999" top="0.39374999999999999" bottom="0.39374999999999999" header="0" footer="0"/>
  <pageSetup paperSize="9" scale="83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203 - Obecný úrad Kračúno...</vt:lpstr>
      <vt:lpstr>'203 - Obecný úrad Kračúno...'!Názvy_tlače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kamil-THINK\kamil</dc:creator>
  <cp:lastModifiedBy>MATI Emil</cp:lastModifiedBy>
  <cp:lastPrinted>2020-03-26T10:15:16Z</cp:lastPrinted>
  <dcterms:created xsi:type="dcterms:W3CDTF">2019-02-11T04:40:00Z</dcterms:created>
  <dcterms:modified xsi:type="dcterms:W3CDTF">2022-02-03T12:38:18Z</dcterms:modified>
</cp:coreProperties>
</file>